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300" windowWidth="19425" windowHeight="10590" tabRatio="663" activeTab="8"/>
  </bookViews>
  <sheets>
    <sheet name="Анализ" sheetId="1" r:id="rId1"/>
    <sheet name="Антроп" sheetId="44" r:id="rId2"/>
    <sheet name="Буйск" sheetId="49" r:id="rId3"/>
    <sheet name="Вохм" sheetId="48" r:id="rId4"/>
    <sheet name="Галичс" sheetId="37" r:id="rId5"/>
    <sheet name="Кологр" sheetId="52" r:id="rId6"/>
    <sheet name="Кадый" sheetId="41" r:id="rId7"/>
    <sheet name="Костр" sheetId="20" r:id="rId8"/>
    <sheet name="Красн" sheetId="53" r:id="rId9"/>
    <sheet name="Макар" sheetId="42" r:id="rId10"/>
    <sheet name="Межа" sheetId="35" r:id="rId11"/>
    <sheet name="Нерех" sheetId="55" r:id="rId12"/>
    <sheet name="Нея" sheetId="56" r:id="rId13"/>
    <sheet name="Октябр" sheetId="33" r:id="rId14"/>
    <sheet name="Остров" sheetId="54" r:id="rId15"/>
    <sheet name="Павин" sheetId="40" r:id="rId16"/>
    <sheet name="Парфен" sheetId="50" r:id="rId17"/>
    <sheet name="Поназ" sheetId="34" r:id="rId18"/>
    <sheet name="Пыщуг" sheetId="57" r:id="rId19"/>
    <sheet name="Солиг" sheetId="38" r:id="rId20"/>
    <sheet name="Судис" sheetId="47" r:id="rId21"/>
    <sheet name="Сусан" sheetId="51" r:id="rId22"/>
    <sheet name="Чухлом" sheetId="46" r:id="rId23"/>
    <sheet name="Шарьин" sheetId="36" r:id="rId24"/>
    <sheet name="БУЙ" sheetId="45" r:id="rId25"/>
    <sheet name="Волгор" sheetId="43" r:id="rId26"/>
    <sheet name="ГАЛИЧ" sheetId="32" r:id="rId27"/>
    <sheet name="МАНТ" sheetId="39" r:id="rId28"/>
    <sheet name="ШАРЬЯ" sheetId="31" r:id="rId29"/>
    <sheet name="Кострома" sheetId="58" r:id="rId30"/>
    <sheet name="Лист1" sheetId="59" r:id="rId31"/>
  </sheets>
  <calcPr calcId="124519"/>
</workbook>
</file>

<file path=xl/calcChain.xml><?xml version="1.0" encoding="utf-8"?>
<calcChain xmlns="http://schemas.openxmlformats.org/spreadsheetml/2006/main">
  <c r="M15" i="39"/>
  <c r="N15"/>
  <c r="L15"/>
  <c r="I14" i="1"/>
  <c r="H14"/>
  <c r="L10" i="50"/>
  <c r="L11"/>
  <c r="L12"/>
  <c r="L9"/>
  <c r="I18" i="1" l="1"/>
  <c r="D14"/>
  <c r="C14"/>
  <c r="L8" i="58"/>
  <c r="M20" i="56" l="1"/>
  <c r="N20"/>
  <c r="L20"/>
  <c r="I31" i="1" l="1"/>
  <c r="H31"/>
  <c r="C18"/>
  <c r="C37" l="1"/>
  <c r="I28"/>
  <c r="C28"/>
  <c r="D18"/>
  <c r="D28"/>
  <c r="H28"/>
  <c r="H35"/>
  <c r="M8" i="36" l="1"/>
  <c r="M8" i="46"/>
  <c r="M8" i="47"/>
  <c r="M8" i="50"/>
  <c r="M8" i="40"/>
  <c r="M8" i="54"/>
  <c r="M8" i="55"/>
  <c r="M8" i="35"/>
  <c r="M8" i="53"/>
  <c r="M7" i="41"/>
  <c r="M8" i="52"/>
  <c r="M8" i="37"/>
  <c r="M8" i="48"/>
  <c r="M7" i="44"/>
  <c r="M7" i="58"/>
  <c r="M8" i="31"/>
  <c r="M8" i="32"/>
  <c r="M8" i="45"/>
  <c r="E37" i="1" l="1"/>
  <c r="F37"/>
  <c r="G37"/>
  <c r="H37"/>
  <c r="I37"/>
  <c r="J37"/>
  <c r="K37"/>
  <c r="L37"/>
  <c r="M37"/>
  <c r="N37"/>
  <c r="O37"/>
  <c r="P37"/>
  <c r="Q37"/>
  <c r="D37" l="1"/>
</calcChain>
</file>

<file path=xl/sharedStrings.xml><?xml version="1.0" encoding="utf-8"?>
<sst xmlns="http://schemas.openxmlformats.org/spreadsheetml/2006/main" count="3112" uniqueCount="1045">
  <si>
    <t>№ п/п</t>
  </si>
  <si>
    <t>Наименование объекта с указанием адреса</t>
  </si>
  <si>
    <t>Вид работ</t>
  </si>
  <si>
    <t>Объем работ</t>
  </si>
  <si>
    <t>Сроки производства работ</t>
  </si>
  <si>
    <t>Ед. изм.</t>
  </si>
  <si>
    <t>значение</t>
  </si>
  <si>
    <t>с</t>
  </si>
  <si>
    <t>по</t>
  </si>
  <si>
    <t>…</t>
  </si>
  <si>
    <t>ПЛАН Сумма контракта,  руб.</t>
  </si>
  <si>
    <t xml:space="preserve">факт </t>
  </si>
  <si>
    <t>Областной бюджет</t>
  </si>
  <si>
    <t>Местный бюджет</t>
  </si>
  <si>
    <t xml:space="preserve">оплачено подрядной организации                                    тыс.  рублей     </t>
  </si>
  <si>
    <t>общий % выполнения</t>
  </si>
  <si>
    <t>выполненные работы по состоянию на отчетную дату нарастающим итогом (виды работ)</t>
  </si>
  <si>
    <t>Наименование муниципального образования</t>
  </si>
  <si>
    <t>ПРИМЕЧАНИЕ</t>
  </si>
  <si>
    <t xml:space="preserve">Наименование подрядной организации </t>
  </si>
  <si>
    <t>ВСЕГО</t>
  </si>
  <si>
    <t>в том числе</t>
  </si>
  <si>
    <t>ремонт</t>
  </si>
  <si>
    <t>ПЛАН Сумма контракта,  тыс. руб.</t>
  </si>
  <si>
    <t>Костромской муниципальный район</t>
  </si>
  <si>
    <t>по результатам аукциона</t>
  </si>
  <si>
    <t>Ремонт дорожного покрытия
 автомобильной дороги «Подъезд к д. Подолец»</t>
  </si>
  <si>
    <t>Ремонт дорожного покрытия автомобильной дороги «Подъезд к ОПХ Минское»</t>
  </si>
  <si>
    <t>Ремонт дорожного покрытия автомобильной дороги «Подъезд к н.п. Бычиха-12»</t>
  </si>
  <si>
    <t>асфальтирование</t>
  </si>
  <si>
    <t>Информация о ходе выполнения работ на автомобильных дорогах общего пользования за счет средств дорожного фонда
(автомобильные дороги местного значения)</t>
  </si>
  <si>
    <t>Реквизиты контракта (дата заключения, №)</t>
  </si>
  <si>
    <t xml:space="preserve">с даты подписания контракта
</t>
  </si>
  <si>
    <t>Ремонт дорожного покрытия автомобильной дороги «Караваево-Губачево»</t>
  </si>
  <si>
    <t>"Подъезд к д. Погорелка"</t>
  </si>
  <si>
    <t>"Подъезд к д. Задубье"</t>
  </si>
  <si>
    <t>Ремонт трубопереезда 
на а/д "Сандогора-Орлово" (ул. Центральная)</t>
  </si>
  <si>
    <t>Ремонт дорожного покрытия автомобильной дороги «Подъезд к н.п. Чернопенье»</t>
  </si>
  <si>
    <t>Ремонт дорожного покрытия автомобильной дороги «Обход н.п. Шувалово и Жданово»</t>
  </si>
  <si>
    <t>Устройство водоотведения с дорожного покрытия автомобильной дороги «Подъезд к н.п. Яковлевское» (ул. Юбилейная)</t>
  </si>
  <si>
    <t>Ремонт дорожного покрытия автомобильной дороги «Подъезд к н.п. Крутик»</t>
  </si>
  <si>
    <t>Ремонт дорожного покрытия автомобильной дороги «Подъезд к н.п. Терентьево»</t>
  </si>
  <si>
    <t>«Подъезд к н.п. Иванниково» 
(от н.п. Пушкино)</t>
  </si>
  <si>
    <t xml:space="preserve">«Ильинское-Дьяконово» 
</t>
  </si>
  <si>
    <t>Автомобильная дорога Подъезд к т/б «Сосновый Бор»</t>
  </si>
  <si>
    <t>С привлечением внебюджетных источников</t>
  </si>
  <si>
    <t>Ремонт автомобильной дороги «Борщино-Конюхово»</t>
  </si>
  <si>
    <t>асф-е, 
 вырубка растительности, ремонт водопропуска</t>
  </si>
  <si>
    <t>асф-е картами, 
устройство обочин</t>
  </si>
  <si>
    <t xml:space="preserve">ремонт дороги (планировка, подсыпка инертными материалами, водоотвод)  </t>
  </si>
  <si>
    <t>Ремонт водопропускной трубы</t>
  </si>
  <si>
    <t>асф-е картами, устройство обочин</t>
  </si>
  <si>
    <t>асф-е картами,  устройство обочин</t>
  </si>
  <si>
    <t>асф-е, устройство обочин</t>
  </si>
  <si>
    <t>Грейдирование, подсыпка щебнем</t>
  </si>
  <si>
    <t>асфальтирование, 
обочины, вырубка ДКР</t>
  </si>
  <si>
    <t>ед.</t>
  </si>
  <si>
    <t>проводятся конкурсные процедуры</t>
  </si>
  <si>
    <t>Начальная максимальная цена контракта</t>
  </si>
  <si>
    <t>городской округ город Шарья</t>
  </si>
  <si>
    <t>Ремонт дороги по ул. Спортивная  и дороги по ул. Победы от ул. Спортивная до ул. Садовая в пос. Ветлужский в г. Шарья Костромской обл.</t>
  </si>
  <si>
    <t>пог.м</t>
  </si>
  <si>
    <t>Ведется подготовка извещения на проведение электронного аукциона</t>
  </si>
  <si>
    <t>Ремонт пешеходной зоны по ул. С. Громова от ул. Кооперативная до пешеходного моста через реку Шарьинка в г. Шарья</t>
  </si>
  <si>
    <t>Процедура электронного аукциона не объявлена</t>
  </si>
  <si>
    <t>Ремонт пешеходного моста через реку Шарьинка и тротуара от моста до ул. Декабристов в г. Шарья</t>
  </si>
  <si>
    <t>В случае проведения конкурсных процедур, указывать в Примечании</t>
  </si>
  <si>
    <t xml:space="preserve">«Строительство завода по производству фанеры в г. Галич Костромской области. Примыкание к существующей автомобильной дороге ул. Горная в городском округе город Галич Костромской области». </t>
  </si>
  <si>
    <t>Ремонт</t>
  </si>
  <si>
    <t>м2</t>
  </si>
  <si>
    <t>19.01.2022г.</t>
  </si>
  <si>
    <t>31.08.2022г.</t>
  </si>
  <si>
    <t>19.01.2022 г.  №01413000192210000950001</t>
  </si>
  <si>
    <t>ООО "Артель"</t>
  </si>
  <si>
    <t>"Выполнение инженерных изысканий и разработке проектной и сметной документации  по капитальному ремонту участков ул. Луначарского, ул. Ленина, ул. Костромское шоссе, ул. Леднева в городе Галич Костромской области"</t>
  </si>
  <si>
    <t>комплекс</t>
  </si>
  <si>
    <t xml:space="preserve">Ед. </t>
  </si>
  <si>
    <t>06.12.2021г.</t>
  </si>
  <si>
    <t>28.02.2022г.</t>
  </si>
  <si>
    <t>06.12.2021г. №01413000192210000870001</t>
  </si>
  <si>
    <t>ЗАО «Проектинвест»</t>
  </si>
  <si>
    <t>"Выполнение инженерных изысканий и разработке проектной и сметной документации  по реконструкции автодорожного путепровода в городском округе — город Галич Костромской области через железнодорожные пути участка Буй-Свеча Северной железной дороги.  "</t>
  </si>
  <si>
    <t>20.09.2021г.</t>
  </si>
  <si>
    <t>ООО  «ИНВЕСТ ГРУПП»</t>
  </si>
  <si>
    <t>Сбор исходных данных. Получение ТУ</t>
  </si>
  <si>
    <t>1106659,4 -Оплачено в 2021 году</t>
  </si>
  <si>
    <t>Октябрьский муниципальный район Костромской области</t>
  </si>
  <si>
    <t>Ремонт участка дорожного полотна по ул. Победы центральная часть, 2 этап</t>
  </si>
  <si>
    <t>Ремонт покрытия площади, устройство покрытия под сценой</t>
  </si>
  <si>
    <r>
      <t>м</t>
    </r>
    <r>
      <rPr>
        <sz val="14"/>
        <color theme="1"/>
        <rFont val="Times New Roman"/>
        <family val="1"/>
        <charset val="204"/>
      </rPr>
      <t>2</t>
    </r>
  </si>
  <si>
    <t>№ 1 от 25.01.2022</t>
  </si>
  <si>
    <t>ОГБУ "Костромское областное управление автомобильных дорог общего пользовани"Костромаавтодор"</t>
  </si>
  <si>
    <t>-</t>
  </si>
  <si>
    <t>Ремонт  автодороги «Боговарово-Сивцево» Октябрьского района Костромской области в асфальтовом исполнении</t>
  </si>
  <si>
    <t>Ремонт участка дорожного полотна автомобильной дороги Луптюг-Черепаново</t>
  </si>
  <si>
    <t>Ремонт участка дорожного полотна автомобильной дороги Мокроносово-М.Стрелка</t>
  </si>
  <si>
    <t>Поназыревский муниципальный район</t>
  </si>
  <si>
    <t>Ремонт дороги по ул. 2-ая пятилетка в п. Якшанга (1 этап)</t>
  </si>
  <si>
    <t>устройство щебенчатого покрытия</t>
  </si>
  <si>
    <t>ямочный ремонт асфальтобетонного покрытия</t>
  </si>
  <si>
    <t>Ремонт дорог общего пользования в п. Полдневица</t>
  </si>
  <si>
    <t>ремонт ул. Вокзальная п. Поназырево</t>
  </si>
  <si>
    <t>ремонт асфальтового и гравийного покрытия</t>
  </si>
  <si>
    <t>5503 (асфальт) 262,5 (дорожки) 500,0 (гравий)</t>
  </si>
  <si>
    <t xml:space="preserve"> </t>
  </si>
  <si>
    <t>Ремонт дороги в д.Горлово</t>
  </si>
  <si>
    <t>Ремонт перекрестка ул.Колхозная и ул. Советская  в с. Георгиевское Межевского района</t>
  </si>
  <si>
    <t>устройство водопропускной трубы,   устр-во выравнивающих слоев из песка, устройство выравнивающих слоев из щебня,                   устройство асфальтобетонного покрытия</t>
  </si>
  <si>
    <t>кв.м.</t>
  </si>
  <si>
    <t>х</t>
  </si>
  <si>
    <t>Ремонт дорожного покрытия ул. Северная в с. Георгиевское Межевского района</t>
  </si>
  <si>
    <t>разработка водоотводных канав, устройство водопропускных труб,   вырубка кустарника,устр-во выравнивающих слоев из песка, устр-во  покрытия из щебня</t>
  </si>
  <si>
    <t>км</t>
  </si>
  <si>
    <t>Ремонт дорожного покрытия ул. Колхозная в с. Георгиевское Межевского района</t>
  </si>
  <si>
    <t xml:space="preserve">  разработка водоотводных канав, устройство водопропускной трубы,   устройство выравнивающих слоев из песка, устройство выравнивающих слоев из щебня,                   устройство асфальтобетонного покрытия</t>
  </si>
  <si>
    <t>Ремонт асфальтобетонного покрытия  улицы Октябрьская и улицы Колхозная в с. Георгиевское Межевского муниципального района</t>
  </si>
  <si>
    <t xml:space="preserve"> устройство выравнивающих слоев из щебня, устройство асфальтобетонного покрытия</t>
  </si>
  <si>
    <t>Итого:</t>
  </si>
  <si>
    <t>В случае проведения конкурсных процедур, указывить в Примечании</t>
  </si>
  <si>
    <t>Информация  о планах дорожных работ на автомобильных дорогах общего пользования за счет средств дорожного фонда
(автомобильные дороги местного значения)</t>
  </si>
  <si>
    <t xml:space="preserve"> Шарьинский муниципальный район</t>
  </si>
  <si>
    <t>м</t>
  </si>
  <si>
    <t>Ремонт участков автомобильной дороги у. Московская м ул. Мира с устройством асфальтобетонного покрытия и остановочных комплексов , с устройством разворотного кольца на ул. Садовая в  п. Зебляки Зебляковского сельского поселения Шарьинского муниципального района Костромской области</t>
  </si>
  <si>
    <t xml:space="preserve"> м
шт
шт
</t>
  </si>
  <si>
    <t xml:space="preserve"> 671
3
1
</t>
  </si>
  <si>
    <t xml:space="preserve"> 01.05.2022</t>
  </si>
  <si>
    <t>ОГБУ "Костромаавтодор"</t>
  </si>
  <si>
    <t>316 248,52</t>
  </si>
  <si>
    <t xml:space="preserve"> Ремонт участка дороги ул. Лесная ул. Соколовская в п. Соколовский Зебляковского сельского поселения</t>
  </si>
  <si>
    <t xml:space="preserve"> Ремонт участка дороги ул. Полярная ул. Северная в п. Зебляки Зебляковского сельского поселения</t>
  </si>
  <si>
    <t xml:space="preserve"> Ремонт участка дороги ул. Полевая с. Заболотье Зебляковс кого сельского поселения</t>
  </si>
  <si>
    <t xml:space="preserve"> Ремонт участка дороги д. Казанка Зебляковского сельского поселения</t>
  </si>
  <si>
    <t xml:space="preserve"> Ремонт участка дороги ул. Труда в п. Зебляки Зебляковского сельского поселения</t>
  </si>
  <si>
    <t xml:space="preserve"> Ремонт участка дороги ул. Первомайская в п. Зебляки Зебляковского сельского поселения</t>
  </si>
  <si>
    <t>Ремонт участка дороги ул. Зебляковская в п. Зебляки Зебляковского сельского поселения</t>
  </si>
  <si>
    <t>x</t>
  </si>
  <si>
    <t>Шарьинский муниципальный район - Одоевское сельское поселение</t>
  </si>
  <si>
    <t xml:space="preserve"> 01.06.2022</t>
  </si>
  <si>
    <t xml:space="preserve"> ООО "Форест"</t>
  </si>
  <si>
    <t>Шарьинский муниципальный район - Конёвское сельское поселение</t>
  </si>
  <si>
    <t xml:space="preserve"> 01.09.2022</t>
  </si>
  <si>
    <t>ИП Тюшин А.В.</t>
  </si>
  <si>
    <t>Шарьинский муниципальный район -  Троицкое сельское поселение</t>
  </si>
  <si>
    <t xml:space="preserve"> 01.08.2022</t>
  </si>
  <si>
    <t xml:space="preserve"> 30.09.2022</t>
  </si>
  <si>
    <t>Шарьинский муниципальный район -  Шангское сельское поселение</t>
  </si>
  <si>
    <t>м3</t>
  </si>
  <si>
    <t>Шарьинский муниципальный район -  Ивановское сельское поселение</t>
  </si>
  <si>
    <t>1054</t>
  </si>
  <si>
    <t>600</t>
  </si>
  <si>
    <t>230</t>
  </si>
  <si>
    <t>Шарьинский муниципальный район -  Шекшемское сельское поселение</t>
  </si>
  <si>
    <t>м,3</t>
  </si>
  <si>
    <t>34</t>
  </si>
  <si>
    <t xml:space="preserve"> ИП Крутикова М.Г.</t>
  </si>
  <si>
    <t>800</t>
  </si>
  <si>
    <t>400</t>
  </si>
  <si>
    <t>60</t>
  </si>
  <si>
    <t>ИП Крутикова М.Г.</t>
  </si>
  <si>
    <t>1.5</t>
  </si>
  <si>
    <t>Ремонт дороги ул. Березовая п. Шекшема Шекшемского сельского поселения</t>
  </si>
  <si>
    <t>ООО "Резерв"</t>
  </si>
  <si>
    <t>ИТОГО</t>
  </si>
  <si>
    <t>Галичский муниципальный район</t>
  </si>
  <si>
    <t>Ремонт автомобильной дороги "Степаново-Березовец-Солигалич (участок Березовец-Солигалич)" Галичского муниципального района</t>
  </si>
  <si>
    <t>Устройство основания из песка, устройство основания из щебня фракции 20-40 мм с раклинцовкой щебнем фракции 5-20 мм, отсыпка обочин песком</t>
  </si>
  <si>
    <t>Ремонт автомобильной дороги "Березовец-Ладыгино-Орехово" Галичского муниципального района</t>
  </si>
  <si>
    <t>Устройство основания из щебня фракции 20-40 мм</t>
  </si>
  <si>
    <t>Ремонт автомобильной дороги "Подъезд к д. Княжево - д. Березово" Галичского муниципального района</t>
  </si>
  <si>
    <t>Устройство основания из щебня фракции 40-70 мм</t>
  </si>
  <si>
    <t>Ремонт автомобильной дороги "Россолово-Барское     (участок Костома-Барское)" Галичского муниципального района</t>
  </si>
  <si>
    <t>Ремонт автомобильной дороги "Подъезд к д. Рахманово" Галичского муниципального района</t>
  </si>
  <si>
    <t>Отсыпка обочин щебнем фракции 20-40 мм, отсыпка участка дороги щебнем фракции 40-70 мм</t>
  </si>
  <si>
    <t>Ремонт автомобильной дороги "Подъезд к погосту Успенье" Галичского муниципального района</t>
  </si>
  <si>
    <t>Ореховское сельское поселение Галичского муниципального района</t>
  </si>
  <si>
    <t>Ремонт дорожного покрытия д. Барское Ореховского сельского поселения Галичского муниципального района</t>
  </si>
  <si>
    <t>Ремонт дорожного покрытия с. Костома Ореховского сельского поселения Галичского муниципального района</t>
  </si>
  <si>
    <t>Дмитриевское сельского поселение Галичского муниципального района</t>
  </si>
  <si>
    <t>Ремонт дорожного покрытия п. Красильниково Дмитриевского сельского поселения Галичского муниципального района</t>
  </si>
  <si>
    <t>Устройство основания из песка, устройство основания из щебня фракции 20-40 мм</t>
  </si>
  <si>
    <t>Степановское сельское поселение Галичского муниципального района</t>
  </si>
  <si>
    <t>Устройство основания из щебня фракции 20-40 мм и 5-20 мм</t>
  </si>
  <si>
    <t>Ямочный ремонт щебеночного покрытия фракции 20-40 мм</t>
  </si>
  <si>
    <t>Березовское сельское поселение Галичкого муниципального района</t>
  </si>
  <si>
    <t>Ремонт дорожного покрытия с. Березовец Березовского сельского поселения Галичского муниципального района</t>
  </si>
  <si>
    <t>Лопаревское сельское поселение Галичского муниципального района</t>
  </si>
  <si>
    <t>Ремонт дорожного покрытия д. Панфилово Лопаревского сельского поселения Галичского муниципального района</t>
  </si>
  <si>
    <t>Ремонт дорожного покрытия п. Лопарево Лопаревского сельского поселения Галичского муниципального района</t>
  </si>
  <si>
    <t>Городское поселение город Солигалич Солигаличского муниципального района Костромской области</t>
  </si>
  <si>
    <t>городской округ город Мантурово</t>
  </si>
  <si>
    <t>Ремонт автомобильных дорог с асфальтобетонным покрытием в городском округе город Мантурово Костромской области</t>
  </si>
  <si>
    <t>с момента заключ. Контракта</t>
  </si>
  <si>
    <t>Устройство отвода и сброса воды с проезжей части по ул. Нагорная в городском округе город Мантурово Костромской области…</t>
  </si>
  <si>
    <t>Работы</t>
  </si>
  <si>
    <t>Ремонт уч. Дороги по ул.22Партсъезда до пересечения с ул. Юровская  в городском округе город Мантурово Костромской области</t>
  </si>
  <si>
    <t>Паинское сельское поселение Павинского муниципального района Костромской области</t>
  </si>
  <si>
    <t>Ремонт дорожного полотна с. Павино ул. Рабочая</t>
  </si>
  <si>
    <t>Устройство щебеночного покрытия, укладка водопропускной трубы</t>
  </si>
  <si>
    <t>м.п.</t>
  </si>
  <si>
    <t>Обустройство пешеходной зоны на автомобильной дороге с. Павино ул. Скочилова</t>
  </si>
  <si>
    <t xml:space="preserve">Устройство пешеходных
ограждений от проезжей части
 </t>
  </si>
  <si>
    <t>Реквизиты контракта (дата заключения,№)</t>
  </si>
  <si>
    <t>Наименование подрядной организации</t>
  </si>
  <si>
    <t>Ед.изм.</t>
  </si>
  <si>
    <t>Кадыйский муниципальный район</t>
  </si>
  <si>
    <t>Ремонт ул.2-я Заречная п.Вёшка</t>
  </si>
  <si>
    <t>Кадыйский филиал ОГБУ "Костромаавтодор"</t>
  </si>
  <si>
    <t>Ремонт ул.Набережная с.Столпино</t>
  </si>
  <si>
    <t>Ремонт ул.Садовая с.Завражье</t>
  </si>
  <si>
    <t>Ремонт ул.Кооперации с.Чернышево</t>
  </si>
  <si>
    <t>Ремонт ул.Набережная п.Дубки</t>
  </si>
  <si>
    <t>Ремонт ул.Новая д.Екатеринкино</t>
  </si>
  <si>
    <t>по результатам торгов</t>
  </si>
  <si>
    <t>Смета на проверке достоверности.Аукцион будет объявлен до 15.03.22</t>
  </si>
  <si>
    <t>Ремонт проезжей части ул. Центральная д.Середники</t>
  </si>
  <si>
    <t xml:space="preserve">Ремонт автомобильной дороги по улице Гагарина п.Кадый от центральной площади до дома №33 </t>
  </si>
  <si>
    <t>Ремонт автомобильной дороги по улице Гагарина п.Кадый от дома №33 до дома № 47</t>
  </si>
  <si>
    <t>городское поселение город Макарьев</t>
  </si>
  <si>
    <t>ремонт дорожного полотна  ул. Юрьевецкая   городского поселения город Макарьев  Макарьевского муниципального района Костромской области    (с установкой барьерных ограждений)</t>
  </si>
  <si>
    <t>ремонт асфальтобетонного покрытия,  установка дорожных барьерных ограждений (овраг)</t>
  </si>
  <si>
    <t>км/м2</t>
  </si>
  <si>
    <t>0,7/4200</t>
  </si>
  <si>
    <t>ремонт  дорожного покрытия ул. Катанова, ул. Валовая (от ул. Юрьевецкая –  до ул. Ветлужская, включая подъезд  к д/с "Росинка и пер. Спортивный)</t>
  </si>
  <si>
    <t>ремонт асфальтобетонного покрытия, устройство асфальтобетонного покрытия</t>
  </si>
  <si>
    <t>2,31/13180</t>
  </si>
  <si>
    <t>восстановительный ремонт уличного освещения по адресу г. Макарьев пл. Революции</t>
  </si>
  <si>
    <t xml:space="preserve">замена 30 опор
900 метров СИП
</t>
  </si>
  <si>
    <t>1 085 599,20</t>
  </si>
  <si>
    <t>Усть-Нейское сельское поселение</t>
  </si>
  <si>
    <t>ремонт дорожного полотна автодороги к кладбищу с. Усть-Нея Усть-Нейского сельского поселения Макарьевского района</t>
  </si>
  <si>
    <t>устройство щебеночного покрытия</t>
  </si>
  <si>
    <t>ремонт уличного освещения д. Юркино, д. Ефино Усть-Нейского сельского поселения Макарьевского района</t>
  </si>
  <si>
    <t>замена 13 ДРЛ ламп и добавочно установить 19 светодиодных светильников</t>
  </si>
  <si>
    <t>уличное освещение д. Крупышево Нежитинского сельского поселения</t>
  </si>
  <si>
    <t>Установка 2 новых бетонных опор и 5 новых светодиодных фонарей, 250 СИП</t>
  </si>
  <si>
    <t>126 166,0</t>
  </si>
  <si>
    <t xml:space="preserve">уличное освещение с. Тимошино, д. Халабурдиха, д. Карьково  </t>
  </si>
  <si>
    <t>замена ртутных ламп высокого давления ДРЛ- 250  и обычных электрических лампочек 95 Вт на светодиодные лампы</t>
  </si>
  <si>
    <t>Николо-Макаровское сельское поселение</t>
  </si>
  <si>
    <t>уличное освещение ул. Центральной с. Николо-Макарово</t>
  </si>
  <si>
    <t>Установка 14 новых бетонных опор и 8 новых светодиодных фонарей</t>
  </si>
  <si>
    <t>городской округ город Волгореченск Костромской области</t>
  </si>
  <si>
    <t>Автомобильная дорога от д. № 63 по ул. Имени 50-летия Ленинского Комсомола до д. №1 по ул. Костромская</t>
  </si>
  <si>
    <t>ремонт а/б покрытия</t>
  </si>
  <si>
    <t xml:space="preserve"> 10.05.2022</t>
  </si>
  <si>
    <t xml:space="preserve"> 15.08.2022</t>
  </si>
  <si>
    <t>контракт не заключен, в связи с отсутствием заявок, повторно проводятся процедуры по заключению.</t>
  </si>
  <si>
    <t>нет</t>
  </si>
  <si>
    <t>Участок автомобильной дороги от д. №53 по ул. Имени 50-летия Ленинского Комсомола до д. №47 по ул. Имени 50-летия Ленинского Комсомола</t>
  </si>
  <si>
    <t>Антроповский муниципальный район</t>
  </si>
  <si>
    <r>
      <t>м</t>
    </r>
    <r>
      <rPr>
        <sz val="12"/>
        <color theme="1"/>
        <rFont val="Calibri"/>
        <family val="2"/>
        <charset val="204"/>
      </rPr>
      <t>²</t>
    </r>
  </si>
  <si>
    <t>01413000319210000120001 от 19.01.2022 г.</t>
  </si>
  <si>
    <t>01413000319210000130001 от 19.01.2022 г.</t>
  </si>
  <si>
    <t>Ремонт асфальтобетонного покрытия автомобильной дороги и тротуара по ул. 1905 года на территории городского округа город Буй</t>
  </si>
  <si>
    <t>ремонт дороги и тротуара</t>
  </si>
  <si>
    <t>км / м2</t>
  </si>
  <si>
    <t xml:space="preserve">от 23.07.2021г. №16.16.21.0040.7 </t>
  </si>
  <si>
    <t>ООО "Дормострой"</t>
  </si>
  <si>
    <t xml:space="preserve">Валка деревьев, корчевка пней, прочистка сетей ливневой канализации, ремонт колодцев ливневой канализации,  замена водопропускных труб, устройство водоотводных канав, фрезерование асфальтобетонного покрытия, заделка выбоин, установка бортовых камней, устройство выравнивающего слоя из асфальтобетонной смеси, устройство покрытий из асфальтобетонной смеси, устройство покрытий тротуаров из тротуарной плитки, устройство асфальтобетонных покрытий тротуаров, установка металлического ограждения, устройство съездов и парковок </t>
  </si>
  <si>
    <t xml:space="preserve">Процедуры по проведению электронных аукционов и заключению муниципальных контрактов в 2021году со сроками выполнения и под ЛБО (финансирование) в 2022 году </t>
  </si>
  <si>
    <t>Ремонт  участка автомобильной дороги по ул. Некрасова от км 0+430 до км 1+430 на территории городского округа город Буй</t>
  </si>
  <si>
    <t>ремонт дороги</t>
  </si>
  <si>
    <t>1,092 / 8198</t>
  </si>
  <si>
    <t xml:space="preserve">от 07.09.2021г.  №16.16.21.0050.7 </t>
  </si>
  <si>
    <t>ООО "ДОРСТРОЙ-44"</t>
  </si>
  <si>
    <t>Планировка площадей, уплотнение щебня прицепными катками, устройство выравнивающего асфальтобетонного покрытия автомобильной дороги, укладка асфальтобетонного покрытия, укладка водопропускных труб, устройство съездов</t>
  </si>
  <si>
    <t>Дорожный фонд</t>
  </si>
  <si>
    <t>городское поселение город Чухлома</t>
  </si>
  <si>
    <t>ремонт улично-дорожной сети по ул. Калинина в г. Чухлома</t>
  </si>
  <si>
    <t>20.05.2022 г. (план)</t>
  </si>
  <si>
    <t>01.08.2022 г. (план)</t>
  </si>
  <si>
    <t>3 698 926</t>
  </si>
  <si>
    <t>Общественные инициативы</t>
  </si>
  <si>
    <t>Ремонт улично-дорожной сети по ул. Быкова и пл. Революции в           г. Чухлома</t>
  </si>
  <si>
    <t>01.05.2022 г. (план)</t>
  </si>
  <si>
    <t>01.09.2022 г. (план)</t>
  </si>
  <si>
    <t>Ножкинское сельское поселение</t>
  </si>
  <si>
    <t>Ремонт улично-дорожной сети в с. Ножкино</t>
  </si>
  <si>
    <t>01.06.2022 г. (план)</t>
  </si>
  <si>
    <t>Ремонт улично-дорожной сети в д. Федоровс-кое</t>
  </si>
  <si>
    <t>значение, км/ кв.м</t>
  </si>
  <si>
    <t>Судиславский муниципальный район</t>
  </si>
  <si>
    <t>Ремонт дороги ул. Заводская в п. Судиславль Костромской области (участок2)</t>
  </si>
  <si>
    <t>км/кв.м</t>
  </si>
  <si>
    <t>0,465/2790</t>
  </si>
  <si>
    <t xml:space="preserve">Ремонт дороги ул. Луначарского в п. Судиславль Костромской области </t>
  </si>
  <si>
    <t>0,200/1200</t>
  </si>
  <si>
    <t>0,225/1125</t>
  </si>
  <si>
    <t>Ремонт дороги ул. Полевая в с. Воронье Судиславского района Костромской области</t>
  </si>
  <si>
    <t>0,400/2000</t>
  </si>
  <si>
    <t>Ремонт дороги ул. Заводская  в п. Судиславль Костромской области (участок1)</t>
  </si>
  <si>
    <t>0,535/3210</t>
  </si>
  <si>
    <t>Ремонт дороги д. Исаево Воронского сельского поселения Судиславского муниципального района Костромской области</t>
  </si>
  <si>
    <t>Текущий ремонт</t>
  </si>
  <si>
    <t>с даты заключения контракта</t>
  </si>
  <si>
    <t>Буйский муниципальный район</t>
  </si>
  <si>
    <t>асфальтобетон-3,23 ж/б плиты-0,368</t>
  </si>
  <si>
    <t>15.04.2022г.</t>
  </si>
  <si>
    <t>30.09.2022г.</t>
  </si>
  <si>
    <t xml:space="preserve">Автомобильная дорога по улице Колхозной в селе Борок Буйского муниципального района Костромской области </t>
  </si>
  <si>
    <t>20.01.2022г.</t>
  </si>
  <si>
    <t>01.09.2022г.</t>
  </si>
  <si>
    <t xml:space="preserve">    №0141300001321000036 от 20.01.2022г.</t>
  </si>
  <si>
    <t>ОГБУ "Костромаавтодор</t>
  </si>
  <si>
    <t xml:space="preserve">п.Талица ул.Железнодорожная, Буйского муниципального района Костромской области </t>
  </si>
  <si>
    <t>оканавливание, укладка труб, подсыпка</t>
  </si>
  <si>
    <t xml:space="preserve">п.Корега ул. Молодежная,  Буйского муниципального района Костромской области </t>
  </si>
  <si>
    <t>подсыпка</t>
  </si>
  <si>
    <t xml:space="preserve">с.Шушкодом ул.Тертинская,  Буйского муниципального района Костромской области </t>
  </si>
  <si>
    <t xml:space="preserve"> ул.Главная д.Бараново Буйского района от дороги Буй-Галич до д.№ 19 ул.Главная</t>
  </si>
  <si>
    <t xml:space="preserve">Ремонт улично-дорожной сети в гпп. Чистые Боры Буйского муниципального района Костромской области </t>
  </si>
  <si>
    <t>01.05.2022г.</t>
  </si>
  <si>
    <t>Начальная максимальная цена контракта, руб.</t>
  </si>
  <si>
    <t>Парфеньевский муниципальный округ</t>
  </si>
  <si>
    <t>кв.м</t>
  </si>
  <si>
    <t>14.12.2021 №48/2021</t>
  </si>
  <si>
    <t>ИП Андреева А.Б.</t>
  </si>
  <si>
    <t>Сусанинский муниципальный район</t>
  </si>
  <si>
    <t>Ремонт автомобильной дороги  "Подъезд к н.п.Зогзино"Сусанинского муниципального района Костромской области</t>
  </si>
  <si>
    <t>п.м./м2</t>
  </si>
  <si>
    <t>600/3000</t>
  </si>
  <si>
    <t>Ремонт покрытия проезжей части ул.Ленина в п.Сусанино</t>
  </si>
  <si>
    <t xml:space="preserve">Ремонт покрытия проезж. части и тротуаров </t>
  </si>
  <si>
    <t>п.м. / м2</t>
  </si>
  <si>
    <t>01.05.2022 г</t>
  </si>
  <si>
    <t>31.10.2022 г</t>
  </si>
  <si>
    <t>Ремонт покрытия проезжей части ул.Свобода  от д.56-58 до проезда на центральное кладбище п.Сусанино</t>
  </si>
  <si>
    <t xml:space="preserve">Ремонт покрытия проезж. части  </t>
  </si>
  <si>
    <t>01.05.2022 г.</t>
  </si>
  <si>
    <t>31.10.2022 г.</t>
  </si>
  <si>
    <t>Вохомский муниципальный район(программа 61а)</t>
  </si>
  <si>
    <t>Вохомский филиал ОГКУ " Костромаавтодор" ДЭП-29(ориентировочно)</t>
  </si>
  <si>
    <t>Текущий ремонт дорожного покрытия дороги по ул. Центральная в п. Талица Вохомского муниципального района</t>
  </si>
  <si>
    <t>Текущий ремонт дорожного покрытия дороги по ул. Набережная с.Никола Вохомского муниципального района</t>
  </si>
  <si>
    <t>Текущий ремонт дорожного покрытия дороги по ул. Елькина п. Вохма Вохомского муниципального района</t>
  </si>
  <si>
    <t xml:space="preserve">Текущий ремонт дорожного покрытия дороги по ул. Садовая п.Вохма Вохомского муниципального района </t>
  </si>
  <si>
    <t>дорожная деятельность, общественные инициативы,                               не заключен контракт т.к. не доведены лимиты</t>
  </si>
  <si>
    <t>Кологривский муниципальный округ</t>
  </si>
  <si>
    <t>Текущий ремонт дорожного покрытия улицы Некрасова улично-дорожной сети города Кологрив Кологривского муниципального округа</t>
  </si>
  <si>
    <t>Текущий ремонт дорожного покрытия  ( асфальтирование)</t>
  </si>
  <si>
    <t>км/кв.м.</t>
  </si>
  <si>
    <t>0,658/4185,4</t>
  </si>
  <si>
    <t>Ремонт ул. Молодежная, с. Парфеньеево</t>
  </si>
  <si>
    <t>Ремонт улицы 8 Марта, пос. Николо-Полома</t>
  </si>
  <si>
    <t>с момента заключения контракта</t>
  </si>
  <si>
    <t>Разработка проектно-сметной документации на строителсьтво моста через реку Вохтома на автодороге Никулино-Новоселово</t>
  </si>
  <si>
    <t>проектирование</t>
  </si>
  <si>
    <t>шт</t>
  </si>
  <si>
    <t>Ямочный ремонт центральной дороги д.Задорино Парфеньевского района Костромской области</t>
  </si>
  <si>
    <t>Ямочный ремонт автомобильной дороги д.Полома Парфеньевского района Костромской области</t>
  </si>
  <si>
    <t>город Кострома</t>
  </si>
  <si>
    <t>Ремонт дороги по ул. Льняной в районе дома 7а/1.</t>
  </si>
  <si>
    <t>МКУ города Костромы "Дорожное хозяйство"</t>
  </si>
  <si>
    <t>Ремонт участка автомобильной дороги по улице Разъезд 5-й км (вдоль д. 6 и в районе д.10 по улице Разъезд 5-й км)</t>
  </si>
  <si>
    <t xml:space="preserve">Ремонт дороги и устройство парковки вдоль здания ОАО «Цвет» по адресу: улица Локомотивная, дом 1 </t>
  </si>
  <si>
    <t xml:space="preserve">Ремонт участка автомобильной дороги от улицы Ленина до дома № 16 мкр. Якиманиха </t>
  </si>
  <si>
    <t xml:space="preserve">ул. Осыпная от 
ул. Советской до ул. Юношеской </t>
  </si>
  <si>
    <t>ул.Пастуховская 
от ул. Лагерной до ул. Подлипаева</t>
  </si>
  <si>
    <t xml:space="preserve">п. Волжский 1 квартал </t>
  </si>
  <si>
    <t>мкр. Юбилейный в районе Лицея №20 и домов №№18,20,22,24,26,30</t>
  </si>
  <si>
    <t>мкр. Любавино от д. 18 п. Волжский вдоль 2-го квартала пос. Волжский до мкр. Любавино, д. 2а</t>
  </si>
  <si>
    <t>Островский муниципальный район</t>
  </si>
  <si>
    <t>капитальный ремонт</t>
  </si>
  <si>
    <t>мост</t>
  </si>
  <si>
    <t>Ремонт а/б покрытия ул. Полевая в п. Островское (от дома №5)</t>
  </si>
  <si>
    <t>выравнивающий слой, верхний слой, устройство примыканий</t>
  </si>
  <si>
    <t>м.п</t>
  </si>
  <si>
    <t>Ремонт участков а/д "Подъезд Игодово-Дубяны"</t>
  </si>
  <si>
    <t xml:space="preserve">ремонт проблемных мест, выравнивающий слой картами </t>
  </si>
  <si>
    <t>Ремонт участков а/д ул. Кинешемская в п. Островское</t>
  </si>
  <si>
    <t>Уширение дороги в месте трубопереезда, ремонт а/б покрытия, укладка ж/б трубы</t>
  </si>
  <si>
    <t>Ремонт а/д "Подъезд к н.п. Бережки"</t>
  </si>
  <si>
    <t>Устройство а/б покрытия, устройство щебёночного покрытия, устройство площадок для стояники транспорта, замена водопропускной трубы</t>
  </si>
  <si>
    <t>км.</t>
  </si>
  <si>
    <t>Пыщугский муниципальный район</t>
  </si>
  <si>
    <t>Ремонт участков дорог по ул. Колхозная и ул. Новая в с. Пыщуг</t>
  </si>
  <si>
    <t>даты заключения контракта</t>
  </si>
  <si>
    <t>реквизиты контракта (дата заключения, №)</t>
  </si>
  <si>
    <t>факт</t>
  </si>
  <si>
    <t xml:space="preserve"> Текущий ремонт автомобильных дорог Шарьинского муниципального района (г.Шарья-д.Пустошка;п.Варакинский-д.Безнег-д.Красный Холм;с.Н-Шанга-д.Талица-льнозавод;с.Н-Шанга-д.Зебляки;подъезд д.Яковлиха, подъезд.дер.Обуховица;д.Дюково-М.Варакино (в р-не дер.Матвеевка) Текущий ремонт автомобильной дороги д. Конево-дер. Бердиха-дер.Боярка (до.д.Подолиха)</t>
  </si>
  <si>
    <t>Муниципальный контракт № 0141300034421000026-1/21 от 10 января 2022 г</t>
  </si>
  <si>
    <t>ООО «Континент»</t>
  </si>
  <si>
    <t>муниципальный контракт № 014130003442100001 от 09 декабря 2021 г</t>
  </si>
  <si>
    <t>Ремонт участка дороги д. Сабуриха Зебляковского сельского поселения</t>
  </si>
  <si>
    <t xml:space="preserve"> м</t>
  </si>
  <si>
    <t>Начальная максимальная цена контракт</t>
  </si>
  <si>
    <t>руб</t>
  </si>
  <si>
    <t>23.05.2022г</t>
  </si>
  <si>
    <t>01.08.2022г</t>
  </si>
  <si>
    <t>28.01.2022г</t>
  </si>
  <si>
    <t>ИП Румянцев П.П.</t>
  </si>
  <si>
    <t>01.07.2022г</t>
  </si>
  <si>
    <t>ИП РумянцевП.П.</t>
  </si>
  <si>
    <t>ремонт дорожного покрытия</t>
  </si>
  <si>
    <t>№1 от 28.01.2022г</t>
  </si>
  <si>
    <t>Текущий ремонт автодороги Ченцы-Подсосенье Красносельского района Костромской области</t>
  </si>
  <si>
    <t>№2 от 28.01.2022г</t>
  </si>
  <si>
    <t>№3 от 28.01.2022</t>
  </si>
  <si>
    <t>Текущий ремонт автодороги Вочково Краснсоельского района Костром-ской области</t>
  </si>
  <si>
    <t>Текущий ремонт автодороги "Подъезд к Ново-Паново" Красносельского района Костром-ской области</t>
  </si>
  <si>
    <t>Текущий ремонт автодороги "Боровиково-Дренево"  Красносельского района  Костромской области</t>
  </si>
  <si>
    <t>ремонт дорожного  покрытия</t>
  </si>
  <si>
    <t xml:space="preserve">Разборка покрытий и оснований; Планировка откосов и полотна; Устройство оснований толщиной 15 см из щебня; Устройство выравнивающего слоя из асфальтобетонной смеси;  </t>
  </si>
  <si>
    <t>Контракт не заключен</t>
  </si>
  <si>
    <t>г. Нея, ул. Ленина: от ул. Центральная до ул. Матросова</t>
  </si>
  <si>
    <t>м²</t>
  </si>
  <si>
    <t>г. Нея, ул. Соловьева: от ул. Центральная до д. 37 ул. Соловьева</t>
  </si>
  <si>
    <t>с. Кужбал: ул. Спортивная, Лесная, Совхозная</t>
  </si>
  <si>
    <t>пос. Коммунар</t>
  </si>
  <si>
    <t>Муниципальный район город Нерехта и Нерехтский район Костромской области</t>
  </si>
  <si>
    <t xml:space="preserve"> -</t>
  </si>
  <si>
    <t>Городское поселение город Нерехта</t>
  </si>
  <si>
    <t>Выполнение проектных и изыскательских работ по объекту «Реконструкция мостового перехода через реку Нерехта на пл. Свободы в г.Нерехта</t>
  </si>
  <si>
    <t>проект</t>
  </si>
  <si>
    <t>ед</t>
  </si>
  <si>
    <t>Выполнение проектных и изыскательских работ по объекту «Реконструкция мостового перехода через реку Нерехта в парке им.Ленина (от ул.Металлистов до ул.К.Цеткин) в г.Нерехта</t>
  </si>
  <si>
    <t>Ремонт пр. Текстильщиков в г. Нерехта</t>
  </si>
  <si>
    <t>с момента заключения</t>
  </si>
  <si>
    <t>Ремонт ул. Глазова в г. Нерехта</t>
  </si>
  <si>
    <t>Ремонт ул.Кирова в г.Нерехта</t>
  </si>
  <si>
    <t>готовится сметная документация</t>
  </si>
  <si>
    <t>Ремонт ул.Новинская в г.Нерехта</t>
  </si>
  <si>
    <t xml:space="preserve"> - </t>
  </si>
  <si>
    <t>Емсненское сельское поселение</t>
  </si>
  <si>
    <t>Ремонт подъезда к детскому саду с. Ёмсна, ул. Октябрьская</t>
  </si>
  <si>
    <t>Волжское сельское поселение</t>
  </si>
  <si>
    <t>Ремонт подъездной дороги к кладбищу Кочерово Волжского сельского поселения муниципального района город Нерехта и Нерехтский район Костромской области</t>
  </si>
  <si>
    <t>Воскресенское сельское поселение</t>
  </si>
  <si>
    <t>Ремонт участка автомобильной дороги по ул. Техническая п. Космынино Нерехтского района Костромской области</t>
  </si>
  <si>
    <t>Общественные инициативы "Дорожная деятельность"</t>
  </si>
  <si>
    <t>Общественые инциативы "Дорожная деятелньость"</t>
  </si>
  <si>
    <t>Всего</t>
  </si>
  <si>
    <t>Объекты по основным направлениям</t>
  </si>
  <si>
    <t>Объекты по общественным инициативам</t>
  </si>
  <si>
    <t>Объекты с привлечением внебюджетных источников</t>
  </si>
  <si>
    <t xml:space="preserve">Заключено </t>
  </si>
  <si>
    <t>ремонт и содержание</t>
  </si>
  <si>
    <t>Муниципальное задание</t>
  </si>
  <si>
    <t>ООО "Юто-Строй"</t>
  </si>
  <si>
    <t>Ремонт дорожного полотна  с. Павино ул. Калинина</t>
  </si>
  <si>
    <t>Устройство щебеночного покрытия</t>
  </si>
  <si>
    <t>Информация  о ходе выполнения работ на автомобильных дорогах общего пользования за счет средств дорожного фонда
(автомобильные дороги местного значения)</t>
  </si>
  <si>
    <r>
      <t xml:space="preserve">городской округ город Буй Костромской области </t>
    </r>
    <r>
      <rPr>
        <b/>
        <i/>
        <sz val="12"/>
        <color rgb="FFFF0000"/>
        <rFont val="Times New Roman"/>
        <family val="1"/>
        <charset val="204"/>
      </rPr>
      <t>Дорожный фонд</t>
    </r>
  </si>
  <si>
    <r>
      <t xml:space="preserve">городской округ город Буй Костромской области </t>
    </r>
    <r>
      <rPr>
        <b/>
        <i/>
        <sz val="12"/>
        <color rgb="FFFF0000"/>
        <rFont val="Times New Roman"/>
        <family val="1"/>
        <charset val="204"/>
      </rPr>
      <t>С привлечением внебюджетных источников</t>
    </r>
  </si>
  <si>
    <t>Ремонт автомобильного покрытия автомобильной дороги по ул. Республиканская (от ул. Октябрьской революции до Аллеи Победы)</t>
  </si>
  <si>
    <t>0,194 / 1732</t>
  </si>
  <si>
    <t>план с 01.05.2022г.</t>
  </si>
  <si>
    <t>план                              4 056 750,00</t>
  </si>
  <si>
    <t>после проведения конкурсных процедур</t>
  </si>
  <si>
    <r>
      <t xml:space="preserve">городской округ город Буй Костромской области </t>
    </r>
    <r>
      <rPr>
        <b/>
        <i/>
        <sz val="12"/>
        <color rgb="FFFF0000"/>
        <rFont val="Times New Roman"/>
        <family val="1"/>
        <charset val="204"/>
      </rPr>
      <t>Общественые инциативы "Дорожная деятелньость"</t>
    </r>
  </si>
  <si>
    <t>Ремонт автомобильной дороги по ул. Ленских Событий с выездом на ул. Островского</t>
  </si>
  <si>
    <t>0,249 / 1383</t>
  </si>
  <si>
    <t>план                              3 062 095,00</t>
  </si>
  <si>
    <t>Общественые инициативы "Дорожная деятелньость"</t>
  </si>
  <si>
    <t>прямой договор после доведения лимитов</t>
  </si>
  <si>
    <t>проводится поиск потенциального подрядчика для заключения контракта</t>
  </si>
  <si>
    <t>ожидают ЛБО</t>
  </si>
  <si>
    <t>Сметы+Государственная экспертиза достоверности сметной документации на объект по ремонту автомобильной дороги Леоново-Боково-Тетерино Буйского муниципального района Костромской области</t>
  </si>
  <si>
    <t>проеткирование</t>
  </si>
  <si>
    <t>Сметы+Государственная экспертиза достоверности сметной документации на объект по ремонту автомобильной дороги общего пользования местного значения "Подъезд к н.п. Яковлевское" Буйского муниципального района Костромской области</t>
  </si>
  <si>
    <t>Сметы+Государственная экспертиза достоверности сметной документации на объект по Ремонту участка автомобильной дороги подъезд к д. Лоходомово - д. Починок Буйского муниципального района Костромской области</t>
  </si>
  <si>
    <t xml:space="preserve">Сметы+Государственная экспертиза достоверности сметной документации на объект по ремонту автомобильной дороги в п.Талица ул.Железнодорожная, Буйского муниципального района Костромской области </t>
  </si>
  <si>
    <t xml:space="preserve">Сметы+Государственная экспертиза достоверности сметной документации на объект по ремонту автомобильной дороги в п.Корега ул. Молодежная,  Буйского муниципального района Костромской области </t>
  </si>
  <si>
    <t xml:space="preserve">Сметы+Государственная экспертиза достоверности сметной документации на объект по ремонту атвомобильной дороги в  с.Шушкодом ул.Тертинская,  Буйского муниципального района Костромской области </t>
  </si>
  <si>
    <t>Сметы+Государственная экспертиза достоверности сметной документации на объект по ремонту автомобильной дороги в д. Бараново   Буйского района от дороги Буй-Галич до д.№ 19 ул.Главная</t>
  </si>
  <si>
    <t xml:space="preserve">Сметы+Государственная экспертиза достоверности сметной документации на объект по Ремонту улично-дорожной сети в гпп. Чистые Боры Буйского муниципального района Костромской области </t>
  </si>
  <si>
    <t>Сметы+Государственная экспертиза достоверности сметной документации на объект по ремонту участка автомобильной дороги местного значения "Буй-Спас" Буйского муниципального района Костромской области</t>
  </si>
  <si>
    <t>Вохмский муниципальный район</t>
  </si>
  <si>
    <t>Красносельский муниципальный район</t>
  </si>
  <si>
    <t>Макарьевский муниципальный район</t>
  </si>
  <si>
    <t>Межевской муниципальный округ</t>
  </si>
  <si>
    <t>Муниципальный район город Нерехта и Нерехтский район</t>
  </si>
  <si>
    <t>Нейский муниципальный округ</t>
  </si>
  <si>
    <t>Октябрьский муниципальный район</t>
  </si>
  <si>
    <t>Павинский муниципальный район</t>
  </si>
  <si>
    <t>Солигаличский муниципальный район</t>
  </si>
  <si>
    <t>Чухломский муниципальный район</t>
  </si>
  <si>
    <t>Шарьинский муниципальный район</t>
  </si>
  <si>
    <t>Городской округ город Кострома</t>
  </si>
  <si>
    <t>Городской округ город Буй</t>
  </si>
  <si>
    <t>Городской округ город Волгореченск</t>
  </si>
  <si>
    <t>Городской округ город Галич</t>
  </si>
  <si>
    <t>Городской округ город Мантурово</t>
  </si>
  <si>
    <t>Городской округ город Шарья</t>
  </si>
  <si>
    <t>Текущий ремонт дороги подъезд к домам в п. Березовая Роща Судиславского района Костромской области</t>
  </si>
  <si>
    <t>Будет заключен прямой договор в срок до 15.05.2022г</t>
  </si>
  <si>
    <t>Текущий ремонт дороги ул.Центральная в д. Бярьково Расловского сельского поселения Судиславского муниципального района Костромской области</t>
  </si>
  <si>
    <t>0,530/2650</t>
  </si>
  <si>
    <t>Аукционная документация будет размещена до 20 марта.2022. заключение контракта в срок до 30..04.2022г</t>
  </si>
  <si>
    <t>0,200/</t>
  </si>
  <si>
    <t>0,470/2350</t>
  </si>
  <si>
    <t xml:space="preserve">Планируемая дата размещения извещения 28.03.2022г, дата аукциона 05.05.2022г, заключение контракта 16.04.2022г </t>
  </si>
  <si>
    <t>сметная документация готова, готовим документацию для проведения аукциона</t>
  </si>
  <si>
    <t>Ремонт покрытия проезжей части ул.ДЭП-6  от д.1 до границы  п.Сусанино</t>
  </si>
  <si>
    <t>220/1320</t>
  </si>
  <si>
    <t xml:space="preserve"> Ремонт дороги по улице Октябрьской деревни Меленки    
 Сокиринского сельского поселения
</t>
  </si>
  <si>
    <t>Ремонт дороги по улице Электрические сети д. Зогзино</t>
  </si>
  <si>
    <t>ремонт участка дороги от ул. Боровая до ОГБУ "Межевской КЦСОН" в с.Георгиевское Межевского района</t>
  </si>
  <si>
    <t>Количество контрактов</t>
  </si>
  <si>
    <r>
      <t xml:space="preserve">Информация </t>
    </r>
    <r>
      <rPr>
        <b/>
        <sz val="12"/>
        <color theme="1"/>
        <rFont val="Times New Roman"/>
        <family val="1"/>
        <charset val="204"/>
      </rPr>
      <t xml:space="preserve"> о ходе выполнения работ на автомобильных дорогах общего пользования за счет средств дорожного фонда
(автомобильные дороги местного значения)</t>
    </r>
  </si>
  <si>
    <t>Информация  о ходе выполнения работ на автомобильных дорогах общего пользования за счет средств дорожного фонда Красносельский муниципальный район
(автомобильные дороги местного значения)</t>
  </si>
  <si>
    <t>Информацияо ходе выполнения работ на автомобильных дорогах общего пользования за счет средств дорожного фонда
(автомобильные дороги местного значения)</t>
  </si>
  <si>
    <t>Информация о ходе выполнения работ на  автомобильных дорогах общего пользования за счет средств дорожного фонда
(автомобильные дороги местного значения)</t>
  </si>
  <si>
    <t>20.09.2021г.              №01413000192210000800001</t>
  </si>
  <si>
    <t>"Ремонт асфальтобетонного покрыития тротуара ул.Машиностроителей-ул.Фестивальная</t>
  </si>
  <si>
    <t>в т.ч. прямой договор</t>
  </si>
  <si>
    <t>Выполнение ремонта дороги до детского образовательного учреждения МБОУ "Здемировская начальная школа"</t>
  </si>
  <si>
    <t>ренмот доржного покрытия</t>
  </si>
  <si>
    <t>Ремонт автомобильных дорог в населенных пунктах Шолохово, Исаковское, Новосельское, Зайцево, Сопырево Красносельского муниципального района Костромской области</t>
  </si>
  <si>
    <t>Ремонт участка дороги по ул. Центральная от дома №96  до Храма Илии Пророка в с. Здемирово Красносельского района Костромской области</t>
  </si>
  <si>
    <t>Ремонт автодороги Красное-Светочева Гора-Высоково (участок Сидоровское-Светочева Гора Красносельского района Костромской областьи</t>
  </si>
  <si>
    <t>Ремонт автодороги "Халипино-Харитоново-Рыжково (участок Халипино-Харитоново) Красносельского района Костромской области</t>
  </si>
  <si>
    <t>Отсутствуют ЛБО</t>
  </si>
  <si>
    <t>Текущий ремонт автодороги Федорково-Сыданиха Красносельского района Костромской области</t>
  </si>
  <si>
    <t>готовится конкурсгная документация размещение 15.03.2022</t>
  </si>
  <si>
    <t>ИП Большакова А.В.</t>
  </si>
  <si>
    <t xml:space="preserve">Устройство а/д в н.п. Козловка </t>
  </si>
  <si>
    <t>Устройство щебёночного покрытия</t>
  </si>
  <si>
    <t>готовится документация</t>
  </si>
  <si>
    <t>Ремонт ул. Пионеров в п. Островское</t>
  </si>
  <si>
    <t>Ремонт ул. Совхозная с. Заборье</t>
  </si>
  <si>
    <t>Ремонт ул. Совхозная в д. Гуляевка</t>
  </si>
  <si>
    <t>контракт не заключен</t>
  </si>
  <si>
    <t>ООО "Чистый город"</t>
  </si>
  <si>
    <t>Ремонт улично-дорожной сети с. Орехово Ореховского сельского поселения Галичского мунциипального района</t>
  </si>
  <si>
    <t>Оканавливание, замена водопропускных труб</t>
  </si>
  <si>
    <t>аукцион 18.02.2022</t>
  </si>
  <si>
    <t xml:space="preserve"> аукцион 16.02.2022</t>
  </si>
  <si>
    <t>аукцион 21.02.2022</t>
  </si>
  <si>
    <t>процедура электронного аукциона не объявлена</t>
  </si>
  <si>
    <t>Ремонт автомобильных дорог общего пользования местного значения п. Поназырево (участок ул. Октябрьская- ул. Беловка  п. Поназырево)</t>
  </si>
  <si>
    <t xml:space="preserve">ремонт  </t>
  </si>
  <si>
    <t>Ремонт автомобильной дороги общего пользования местного значения по адресу п. Поназырево, ул.Новая (участок от проспекта Шатрова до дерево пропиточного завода п. Поназырево)</t>
  </si>
  <si>
    <t>Ремонт тротуаров в городском округе город Мантурово Костромской области</t>
  </si>
  <si>
    <r>
      <t xml:space="preserve">Ремонт дорожного покрытия ул. Пионерская, п. Антропово Костромской области </t>
    </r>
    <r>
      <rPr>
        <b/>
        <sz val="12"/>
        <color theme="1"/>
        <rFont val="Times New Roman"/>
        <family val="1"/>
        <charset val="204"/>
      </rPr>
      <t xml:space="preserve">Антроповское с/п </t>
    </r>
  </si>
  <si>
    <r>
      <t xml:space="preserve">Ремонт дорожного покрытия ул. 30 лет Победы, п. Антропово Костромской области </t>
    </r>
    <r>
      <rPr>
        <b/>
        <sz val="12"/>
        <color theme="1"/>
        <rFont val="Times New Roman"/>
        <family val="1"/>
        <charset val="204"/>
      </rPr>
      <t xml:space="preserve">Антроповское с/п </t>
    </r>
  </si>
  <si>
    <r>
      <t xml:space="preserve">Ремонт дорожного покрытия ул. Красноармейская, п. Антропово Костромской области </t>
    </r>
    <r>
      <rPr>
        <b/>
        <sz val="12"/>
        <color theme="1"/>
        <rFont val="Times New Roman"/>
        <family val="1"/>
        <charset val="204"/>
      </rPr>
      <t xml:space="preserve">Антроповское с/п </t>
    </r>
  </si>
  <si>
    <t>Текущий ремонт дорожного покрытия участка дороги  ул. Промышленная п.Вохма Костромской области</t>
  </si>
  <si>
    <t>ООО "Магистраль"</t>
  </si>
  <si>
    <t>ООО "КДК-44"</t>
  </si>
  <si>
    <t>09/22 от 07.02.2022 г.</t>
  </si>
  <si>
    <t xml:space="preserve"> ООО "ПрофСтрой"</t>
  </si>
  <si>
    <t>реионт</t>
  </si>
  <si>
    <t>10/22 от 07.02.2022 г.</t>
  </si>
  <si>
    <t>11/22 от 07.02.2022 г.</t>
  </si>
  <si>
    <t>12/22 от 07.02.2022 г.</t>
  </si>
  <si>
    <t>13/22 от 07.02.2022 г.</t>
  </si>
  <si>
    <t>14/22 от 07.02.2022 г.</t>
  </si>
  <si>
    <t>15/22 от 07.02.2022 г.</t>
  </si>
  <si>
    <t>16/22 от 07.02.2022 г.</t>
  </si>
  <si>
    <t>№3 от 08.02.2022 г.</t>
  </si>
  <si>
    <t>№4 от 08.02.2022 г.</t>
  </si>
  <si>
    <t>№5 от 08.02.2022 г.</t>
  </si>
  <si>
    <t>№01-2022 от 25.01.2022 г</t>
  </si>
  <si>
    <t>№02-2022 от 31.01.2022 г.</t>
  </si>
  <si>
    <t>№3/22 от 07.02.2022 г</t>
  </si>
  <si>
    <t>№ 4/22 от 07.02.2022 г.</t>
  </si>
  <si>
    <t>Ремонт участка дороги дер.Сафоново, участка дороги дер. Бычиха, участка дороги дер.Филино Шангского сельского поселения</t>
  </si>
  <si>
    <t>№ 5/22 от 07.02.2022 г.</t>
  </si>
  <si>
    <t>Ремонт участка дороги  ул.Ю.Смирнова,участка дороги ул.Молодежная, д.25а (подъезд к ДК) Шангского сельского поселения</t>
  </si>
  <si>
    <t>№6/22 от 07.02.2022 г.</t>
  </si>
  <si>
    <t>Ремонт участка дороги ул.Новая на подъезде к пожарному водоему Шангского сельского поселения</t>
  </si>
  <si>
    <t>№07/22 от 07.02.2022 г</t>
  </si>
  <si>
    <t xml:space="preserve"> Ремонт участка дороги ул. И. Шатрова, участка дороги ул. Рабочая Шангского сельского поселения</t>
  </si>
  <si>
    <t>м3/м</t>
  </si>
  <si>
    <t>67/55</t>
  </si>
  <si>
    <t>№08/22 от 07.02.2022 г</t>
  </si>
  <si>
    <t>№15 от 27 декабря 2021 г.</t>
  </si>
  <si>
    <t>№17/22 от 07.02.2022 г.</t>
  </si>
  <si>
    <t>№18/22 от 07.02.2022 г.</t>
  </si>
  <si>
    <t>ООО "ПрофСтрой"</t>
  </si>
  <si>
    <t>№4 от 12.01.2022 г</t>
  </si>
  <si>
    <t>№5 от 12.01.2022 г.</t>
  </si>
  <si>
    <t>№12 от 20.01.2022 г</t>
  </si>
  <si>
    <t>ООО «ПофСтрой»</t>
  </si>
  <si>
    <t>№13 от 20.01.2022 г.</t>
  </si>
  <si>
    <t>№6 от 12.01.2022 г.</t>
  </si>
  <si>
    <t>№7 от 12.01.2022 г</t>
  </si>
  <si>
    <t>№01413000344210000180001 от 13 декабря 2021 г</t>
  </si>
  <si>
    <t>Ремонт участка тротуара ул. Советская с. Пыщугт №…</t>
  </si>
  <si>
    <t>готовятся конкурсные процедуры</t>
  </si>
  <si>
    <t>ремонт участка дороги в д. Таланкино Пыщугского сельского поселения</t>
  </si>
  <si>
    <t>дата заключения</t>
  </si>
  <si>
    <t>ремонт участка дороги ул.Гагарина с. Пыщуг</t>
  </si>
  <si>
    <t>дата заключения контракта</t>
  </si>
  <si>
    <t>Общественые инциативы "Дорожная деятельность"</t>
  </si>
  <si>
    <t>Количество объектов в торгах</t>
  </si>
  <si>
    <t>ЛБО, в млн.рублей</t>
  </si>
  <si>
    <t>Законтрактованные объекты и объекты в торгах,  в млн.рублей</t>
  </si>
  <si>
    <t>Ремонт Въезда в п. Сухоногово (пивоваренный завод - парк Победы-центральная площадь)</t>
  </si>
  <si>
    <t xml:space="preserve">Обустройство автомобильной дороги п. Мисково, КРЕМЬ
</t>
  </si>
  <si>
    <t>Ремонт дорожного покрытия уличного проезда - Овражная и подъезда к пожарному водоему со стороны улицы Овражная д. Лыщево Костромского района Костромской области</t>
  </si>
  <si>
    <t>Установка дорожных знаков в поселке Сухоногово</t>
  </si>
  <si>
    <t>Муниципальное задание МКУ "Дорожное хозяйство"</t>
  </si>
  <si>
    <t>Ремонт главной улицы д. Хмелевка Ивановского сельского поселения</t>
  </si>
  <si>
    <t xml:space="preserve"> № 19 от 07.02.2022</t>
  </si>
  <si>
    <t>Ремонт ул. Центральной д. Сергеево Ивановского сельского поселения</t>
  </si>
  <si>
    <t xml:space="preserve"> №  20 от 07.02.2022</t>
  </si>
  <si>
    <t>Ремонт ул. Новопетровской от д. 17 до д. 36 с. Одоевское Одоевского сельского поселения</t>
  </si>
  <si>
    <t>3600</t>
  </si>
  <si>
    <t>№ 2 от 08.02.2022</t>
  </si>
  <si>
    <t>ООО "Форест"</t>
  </si>
  <si>
    <t>Текущий ремонт автомобильной дороги в д. Нежданово Одоевского сельского поселения</t>
  </si>
  <si>
    <t xml:space="preserve"> № 1 от 08.02.2022</t>
  </si>
  <si>
    <t>отсутствуют лимиты</t>
  </si>
  <si>
    <r>
      <rPr>
        <b/>
        <u/>
        <sz val="11"/>
        <color theme="1"/>
        <rFont val="Times New Roman"/>
        <family val="1"/>
        <charset val="204"/>
      </rPr>
      <t xml:space="preserve">Примечание: 
столбец №3 содержит: </t>
    </r>
    <r>
      <rPr>
        <sz val="11"/>
        <color theme="1"/>
        <rFont val="Times New Roman"/>
        <family val="1"/>
        <charset val="204"/>
      </rPr>
      <t xml:space="preserve">
-Костромской район 1 контракт в рамках КРСТ;
- Нерехтский район 2 контракта НП БКД;
-Судиславский район 1 контракт НП БКД;
- город Кострома 3 контракта НП БКД;
- город Кострома 2 контракта р. Черная и путепровод "Юбилейный";
- город Кострома 1 контракт ул. Шарьинская</t>
    </r>
  </si>
  <si>
    <t xml:space="preserve">ремонт </t>
  </si>
  <si>
    <t>1302, 694</t>
  </si>
  <si>
    <t>Сметная документация в наличии. Отсутствует уведомление о предоставлении субсидии</t>
  </si>
  <si>
    <t>содержание</t>
  </si>
  <si>
    <t>м.кв</t>
  </si>
  <si>
    <t>ус.ед</t>
  </si>
  <si>
    <t>Капитальный ремонт моста через р. Мера в п. Островское</t>
  </si>
  <si>
    <t xml:space="preserve">с даты заключения контракта </t>
  </si>
  <si>
    <t>Ссылка на контракт в https://zakupki.gov.ru/</t>
  </si>
  <si>
    <t>https://zakupki.gov.ru/epz/contract/contractCard/common-info.html?reestrNumber=3443000114822000001</t>
  </si>
  <si>
    <t>https://zakupki.gov.ru/epz/contract/contractCard/common-info.html?reestrNumber=3443000286421000002</t>
  </si>
  <si>
    <t>31.07.2022 г.</t>
  </si>
  <si>
    <t>Информация  о ходе выполнения работ  на автомобильных дорогах общего пользования за счет средств дорожного фонда
(автомобильные дороги местного значения) на территории Межевского муниципального округа Костромской области на 17.02.2022 года</t>
  </si>
  <si>
    <t>Межевской муниципальный округ Костромской области</t>
  </si>
  <si>
    <t>https://zakupki.gov.ru/epz/contract/contractCard/common-info.html?reestrNumber=3440300358722000007</t>
  </si>
  <si>
    <t>https://zakupki.gov.ru/epz/contract/contractCard/common-info.html?reestrNumber=3440300358721000044</t>
  </si>
  <si>
    <t>https://zakupki.gov.ru/epz/contract/contractCard/common-info.html?reestrNumber=3440300358721000037</t>
  </si>
  <si>
    <t>ЛБО по состоянию на 17.02.2022</t>
  </si>
  <si>
    <t>https://zakupki.gov.ru/epz/contract/contractCard/common-info.html?reestrNumber=3440800044522000007</t>
  </si>
  <si>
    <t>https://zakupki.gov.ru/epz/contract/contractCard/common-info.html?reestrNumber=3440800044522000006</t>
  </si>
  <si>
    <t>договор № 11 от 17.02.2022г.</t>
  </si>
  <si>
    <t>договор № 12 от 17.02.2022г.</t>
  </si>
  <si>
    <t>https://zakupki.gov.ru/epz/order/extendedsearch/results.html?searchString=4424002143&amp;morphology=on&amp;search-filter=%D0%94%D0%B0%D1%82%D0%B5+%D1%80%D0%B0%D0%B7%D0%BC%D0%B5%D1%89%D0%B5%D0%BD%D0%B8%D1%8F&amp;pageNumber</t>
  </si>
  <si>
    <t>https://zakupki.gov.ru/epz/order/extendedsearch/results.html?searchString=4424002129&amp;morphology=on</t>
  </si>
  <si>
    <t>Реестровый номер 34423000658 21 000054</t>
  </si>
  <si>
    <t>Пройдена проверка достоверности сметной стоимости. Нет лимитов</t>
  </si>
  <si>
    <t>01.09. 2022</t>
  </si>
  <si>
    <t xml:space="preserve">https://zakupki.gov.ru/epz/order/notice/ea20/view/common-info.html?regNumber=0141300015622000004 </t>
  </si>
  <si>
    <t>https://zakupki.gov.ru/epz/order/notice/ea20/view/common-info.html?regNumber=0141300015622000001</t>
  </si>
  <si>
    <t>https://zakupki.gov.ru/epz/order/notice/ea20/view/common-info.html?regNumber=0141300015622000003</t>
  </si>
  <si>
    <t xml:space="preserve">https://zakupki.gov.ru/epz/order/notice/ea20/view/common-info.html?regNumber=0141300015622000002 </t>
  </si>
  <si>
    <t>ОГБУ "Кострома автодор"</t>
  </si>
  <si>
    <t>https://zakupki.gov.ru/epz/order/notice/ea20/view/common-info.html?regNumber=0141300015922000004</t>
  </si>
  <si>
    <t>https://zakupki.gov.ru/epz/order/notice/ea20/view/common-info.html?regNumber=0141300015922000003</t>
  </si>
  <si>
    <t>https://zakupki.gov.ru/epz/order/notice/ea20/view/common-info.html?regNumber=0141300015922000002</t>
  </si>
  <si>
    <t>https://zakupki.gov.ru/epz/order/notice/ea20/view/common-info.html?regNumber=0141300015922000001</t>
  </si>
  <si>
    <t>https://lk.zakupki.gov.ru/44fz/priz/notice/ea20/view/common-info.html?orderId=25956778#</t>
  </si>
  <si>
    <t>https://zakupki.gov.ru/epz/order/notice/ea20/view/common-info.html?regNumber=0141300011022000001</t>
  </si>
  <si>
    <t>Котракт заключен 18.02.2022г с ООО "ИСК"</t>
  </si>
  <si>
    <t>с 01.03.22</t>
  </si>
  <si>
    <t>№4/22-мк от 16.02.22</t>
  </si>
  <si>
    <t>с 04.07.22</t>
  </si>
  <si>
    <t>№6/22-мк от 18.02.2022</t>
  </si>
  <si>
    <t>ООО "Магистраль+"</t>
  </si>
  <si>
    <t>устройство водоотведения с дорожного покрытия</t>
  </si>
  <si>
    <t>в период таяния снега будет проведено повторное обследование с привлечением специалистов для уточнения состава работ</t>
  </si>
  <si>
    <t xml:space="preserve"> с 25.07.22
</t>
  </si>
  <si>
    <t>№5/22-мк от 18.02.2022</t>
  </si>
  <si>
    <t>https://zakupki.gov.ru/epz/contract/contractCard/common-info.html?reestrNumber=3440200812721000026&amp;contractInfoId=71439569</t>
  </si>
  <si>
    <t>https://zakupki.gov.ru/epz/contract/contractCard/common-info.html?reestrNumber=3440200812721000028</t>
  </si>
  <si>
    <t>план по 01.09.2022г.</t>
  </si>
  <si>
    <t xml:space="preserve">в стадии прохождения госэкспертизы достоверности сметы </t>
  </si>
  <si>
    <t>подготовка документов к торгам</t>
  </si>
  <si>
    <t>https://lk.zakupki.gov.ru/rgk/contract-info-card/view.html?contractInfoId=70743087&amp;agreementSearch=</t>
  </si>
  <si>
    <t>724 949 ,75</t>
  </si>
  <si>
    <t>ИП Ступников С.А.</t>
  </si>
  <si>
    <t>До 01.09.2022г</t>
  </si>
  <si>
    <t>пм</t>
  </si>
  <si>
    <r>
      <rPr>
        <sz val="14"/>
        <color rgb="FF000000"/>
        <rFont val="Times New Roman"/>
        <family val="1"/>
        <charset val="204"/>
      </rPr>
      <t xml:space="preserve">Выполнение работ по ремонту сетей наружного освещения </t>
    </r>
    <r>
      <rPr>
        <sz val="14"/>
        <color rgb="FF000000"/>
        <rFont val="Times New Roman"/>
        <family val="1"/>
        <charset val="1"/>
      </rPr>
      <t xml:space="preserve"> в городском округе город Мантурово Костромской области (улицы: 1,2 Полевая, Дачная, Нефтебаза, пер.Полевой, пер. Янга)</t>
    </r>
  </si>
  <si>
    <r>
      <rPr>
        <sz val="14"/>
        <color rgb="FF000000"/>
        <rFont val="Calibri"/>
        <family val="2"/>
        <charset val="204"/>
      </rPr>
      <t xml:space="preserve">Лимиты доведены частично </t>
    </r>
    <r>
      <rPr>
        <sz val="14"/>
        <color rgb="FF000000"/>
        <rFont val="Calibri"/>
        <family val="2"/>
        <charset val="1"/>
      </rPr>
      <t xml:space="preserve"> План-график закупок размещен в ЕИС 20.01.22г</t>
    </r>
  </si>
  <si>
    <t>0,891 / 11418</t>
  </si>
  <si>
    <t>Выполнение работ по содержанию автомобильных дорог городского округа город Буй Костромской области в 2022году</t>
  </si>
  <si>
    <t>содержание дорог</t>
  </si>
  <si>
    <t>усл.ед.</t>
  </si>
  <si>
    <t>Ведется подготовка документации (плана работ), планируется поквартальное заключение контрактов</t>
  </si>
  <si>
    <t>Ремонт участка автомобильной дороги Мельниково-Клементьево с ПК0+000-ПК1+440 по ПК1+540-ПК2+100 муниципального района город Нерехта и Нерехтский район Костромской области</t>
  </si>
  <si>
    <t>Общественные инициативы номинация "Дорожная деятельность", готовится документация для размещения</t>
  </si>
  <si>
    <t>Общественные инициативы номинация "Дорожная деятельность",готовится документация для размещения</t>
  </si>
  <si>
    <t xml:space="preserve">Выполнение работ по ремонту автомобильных дорог общего пользования местного значения 
на территории города Нея в 2022 году
( ул. Вокзальная; Привокзальной площади (ул. Советская); ул. Некрасова </t>
  </si>
  <si>
    <t>Проектно-изыскательские работы по реконструкции моста</t>
  </si>
  <si>
    <t>Проектно-изыскательские работы</t>
  </si>
  <si>
    <t xml:space="preserve"> 31.08.2022</t>
  </si>
  <si>
    <t>254/1270</t>
  </si>
  <si>
    <t>18.02.2022г</t>
  </si>
  <si>
    <t xml:space="preserve">Ремонт дорожного полотна с. Павино ул. Луговая </t>
  </si>
  <si>
    <t>Устройство насыпи, песчаной подготовки</t>
  </si>
  <si>
    <t xml:space="preserve">Ремонт дорожного полотна с. Павино ул. Пушкина </t>
  </si>
  <si>
    <t>Ремонт дорожного полотна с. Павино                           ул. Первомайская</t>
  </si>
  <si>
    <t>Ремонт дорожного полотна с. Павино ул. Авиационная</t>
  </si>
  <si>
    <t>Ремонт дорожного полотна с. Павино ул. Свердлова</t>
  </si>
  <si>
    <t>Ремонт дорожного полотна с. Павино ул. Елькина</t>
  </si>
  <si>
    <t xml:space="preserve">Ремонт дорожного полотна с. Павино ул. Горная </t>
  </si>
  <si>
    <t>"Ямочный ремонт асфальтобетонного покрытия в городском округе г.Галич."</t>
  </si>
  <si>
    <t>"Ремонт асфальтобетонного дорожного покрытия по ул. Лермонтова в г. Галиче Костромской области"</t>
  </si>
  <si>
    <t>https://zakupki.gov.ru/epz/order/notice/ea20/view/common-info.html?regNumber=0141300022022000007</t>
  </si>
  <si>
    <t>Аукционная документация размещена22.02.. прием заявок до 02.03.2022г</t>
  </si>
  <si>
    <t>https://zakupki.gov.ru/epz/order/notice/ea20/view/common-info.html?regNumber=0141300022022000008</t>
  </si>
  <si>
    <t>Аукционная документация размещена 22.02.2022г . Прием заявок до 02.03.2022г</t>
  </si>
  <si>
    <t xml:space="preserve">Аукционная документация будет размещена до 20 марта  2022 года </t>
  </si>
  <si>
    <t>https://zakupki.gov.ru/epz/order/notice/ea20/view/common-info.html?regNumber=0141300022022000006</t>
  </si>
  <si>
    <t xml:space="preserve">Аукционная документация  размещена  22.02.2022г. Прием заявок до 2 марта  2022 года </t>
  </si>
  <si>
    <t>Прямой договор</t>
  </si>
  <si>
    <t>определение поставщика завершено заключение контракта 09.03.22</t>
  </si>
  <si>
    <t>ремонт улично-дорожной сети по ул. Калинина от здания №1 до здания №27 в г. Чухлома</t>
  </si>
  <si>
    <t>Разрабытывается проекто-сметная документация</t>
  </si>
  <si>
    <t>ООО "ИСК"</t>
  </si>
  <si>
    <t>https://zakupki.gov.ru/epz/order/notice/ok20/view/common-info.html?regNumber=0141300034222000001</t>
  </si>
  <si>
    <t>https://zakupki.gov.ru/epz/order/notice/ea20/view/common-info.html?regNumber=0141300015622000005</t>
  </si>
  <si>
    <t>Торги состоятся ориентировочно 29.03.2022, подписание контракта до 12.04.2022</t>
  </si>
  <si>
    <t>Ремонт моста через р. Касть на автомобильной дороге "Березовец-Ладыгино-Орехово" Галичского муниципального района</t>
  </si>
  <si>
    <t>Комплекс работ по устройству временного объездного моста, комплекс работ по ремонту моста</t>
  </si>
  <si>
    <t>№1 от 11.02.2022</t>
  </si>
  <si>
    <t>https://zakupki.gov.ru/epz/contract/search/results.html?searchString=&amp;orderNumber=0141300017122000001&amp;openMode=USE_DEFAULT_PARAMS&amp;fz44=on&amp;priceFrom=0&amp;priceTo=200000000000&amp;contractStageList=0%2C1%2C2%2C3&amp;budgetaryFunds=on&amp;extraBudgetaryFunds=on</t>
  </si>
  <si>
    <t>Ремонт дорожного покрытия д. Беберово Степановского сельского поселения Галичского муниципального района</t>
  </si>
  <si>
    <t>Ремонт дорожного покрытия д. Вахнецы Степановского сельского поселения Галичского муниципального района</t>
  </si>
  <si>
    <t>Ремонт дорожного покрытия д. Быки Степановского сельского поселения Галичского муниципального района</t>
  </si>
  <si>
    <t>Ремонт дорожного покрытия с. Муравьище Березовского сельского поселения Галичского муниципального района</t>
  </si>
  <si>
    <t>6.</t>
  </si>
  <si>
    <t>разработка водоотводных канав, устройство водопропускных труб,   устр-во выравнивающих слоев из песка, устр-во  покрытия из щебня</t>
  </si>
  <si>
    <t>аукцион планируется объявить 15.03.2022</t>
  </si>
  <si>
    <t>7.</t>
  </si>
  <si>
    <t>9.</t>
  </si>
  <si>
    <t>10.</t>
  </si>
  <si>
    <t>по МК №16.16.21.0040.7 от 23.07.2021г., в связи с увеличением объема выполняемых работ заключено допсоглашение на увеличение цены контракта в пределах 10%</t>
  </si>
  <si>
    <t>предельный уровень софинансирования на 2022 год 96% - ОБ</t>
  </si>
  <si>
    <t>к МК №16.16.21.0050.7 от 07.09.2021г., в связи с увеличением объема выполняемых работ заключено допсоглашение на увеличение цены контракта в пределах 10%</t>
  </si>
  <si>
    <t>1,983 / 19616</t>
  </si>
  <si>
    <t>ЛБО по состоянию на 01.03.2022</t>
  </si>
  <si>
    <r>
      <t xml:space="preserve">Ремонт участка автодороги Михайловское-Боговское Антроповского района Костромской области </t>
    </r>
    <r>
      <rPr>
        <b/>
        <sz val="12"/>
        <color theme="1"/>
        <rFont val="Times New Roman"/>
        <family val="1"/>
        <charset val="204"/>
      </rPr>
      <t>(район - субсидия 11,5 млн. руб.)</t>
    </r>
  </si>
  <si>
    <r>
      <t xml:space="preserve">Ремонт дорожного покрытия ул.Больничная  с. Палкино Антроповского района Костромской области </t>
    </r>
    <r>
      <rPr>
        <b/>
        <sz val="12"/>
        <color theme="1"/>
        <rFont val="Times New Roman"/>
        <family val="1"/>
        <charset val="204"/>
      </rPr>
      <t>(район -   субсидия 11,5 млн. руб.)</t>
    </r>
  </si>
  <si>
    <r>
      <t xml:space="preserve">Ремонт участка автодороги Палкино-Юркино Антроповского района Костромской области </t>
    </r>
    <r>
      <rPr>
        <b/>
        <sz val="12"/>
        <color theme="1"/>
        <rFont val="Times New Roman"/>
        <family val="1"/>
        <charset val="204"/>
      </rPr>
      <t>(район -   субсидия 11,5 млн. руб.)</t>
    </r>
  </si>
  <si>
    <t>Ремонт автомобильной дороги Леоново-Боково-Тетерино Буйского муниципального района Костромской области</t>
  </si>
  <si>
    <t>Ремонт автомобильной дороги общего пользования местного значения &lt;Подъезд к н.п. Яковлевское&gt; Буйского муниципального района Костромской области</t>
  </si>
  <si>
    <t>Ремонт участка автомобильной дороги подъезд к д. Лоходомово - д. Починок Буйского муниципального района Костромской области</t>
  </si>
  <si>
    <t>Ремонт участка автомобильной дороги местного значения "Буй-Спас" Буйского муниципального района Костромской области</t>
  </si>
  <si>
    <t>Текущий ремонт дорожного покрытия  ( асфальтирование) 2-й этап</t>
  </si>
  <si>
    <t>0,242/1456</t>
  </si>
  <si>
    <t>Ремонт проезд Сырзавода, с. Парфеньево</t>
  </si>
  <si>
    <t>Количество объектов 2022 года</t>
  </si>
  <si>
    <t>Ремонт подъезда к п.Бережок Вохомского муниципального района</t>
  </si>
  <si>
    <t>Текущий ремонт покрытия пешеходных дорожек по ул. Советская п. Вохма ( от дома №66 до дома № 74)</t>
  </si>
  <si>
    <t>https://lk.zakupki.gov.ru/44fz/priz/notice/ea20/view/common-info.html?orderId=25988120</t>
  </si>
  <si>
    <t>ИП Дятлов Д.Г.</t>
  </si>
  <si>
    <t>Вохомский муниципальный район(обществееные инициативы)</t>
  </si>
  <si>
    <t>ООО " Вохомское ДЭП-31</t>
  </si>
  <si>
    <t>ИП Дятлов Д.Г</t>
  </si>
  <si>
    <t>17.02.2022г.          №3</t>
  </si>
  <si>
    <t>17.02.2022г.          №КД 9-02</t>
  </si>
  <si>
    <t>17.02.2022г.          №КД 10-02</t>
  </si>
  <si>
    <t>17.02.2022г.          №КД 11-02</t>
  </si>
  <si>
    <t>17.02.2022г.          №КД 12-02</t>
  </si>
  <si>
    <t>17.02.2022г.          №КД 13-02</t>
  </si>
  <si>
    <t>Разработка ПСД "Реконструкция моста чрез р.Вотгать на ул.Центральной п.Кадый"</t>
  </si>
  <si>
    <t>01.03.2022 №1-ЭА 2022</t>
  </si>
  <si>
    <t>28.02.2022№1-2022</t>
  </si>
  <si>
    <t>Устройство подстилающего слоя из щебня фракции 20-40 мм, устройство выравнивающего асфальтобетонного слоя, устройство чистого асфальтобетонного слоя, отсыпка обочин щебнем фракции 20-40 мм</t>
  </si>
  <si>
    <t>Договор б/н от 24.02.2022</t>
  </si>
  <si>
    <t>123 986 604 (сюда входит строит. Контроль 2015700)</t>
  </si>
  <si>
    <t xml:space="preserve">Ремонт улиц Сахарова, Гоголя,  п. Островское. </t>
  </si>
  <si>
    <t>Устройство щебёночного покрытия, ремонт а/б покрытия</t>
  </si>
  <si>
    <t>Сметы разрабатываются</t>
  </si>
  <si>
    <t>Ремонт ул. Центральная д. Климово</t>
  </si>
  <si>
    <t>Ремонт ул. Почтовая с. Игодово</t>
  </si>
  <si>
    <t>Ремонт ул. Колхозная д. Клеванцово</t>
  </si>
  <si>
    <t>Ремонт а/б покрытия</t>
  </si>
  <si>
    <t xml:space="preserve">Ремонт ул. Дзержинского с. Адищево </t>
  </si>
  <si>
    <t xml:space="preserve">ИП Поляков </t>
  </si>
  <si>
    <t>г. Нея, ул. Центральная: от ул. Набережная до ул. Любимова; от ул. Соловьева до нового асфальта (Центральная д.4)</t>
  </si>
  <si>
    <r>
      <rPr>
        <b/>
        <sz val="10"/>
        <color theme="1"/>
        <rFont val="Times New Roman"/>
        <family val="1"/>
        <charset val="204"/>
      </rPr>
      <t xml:space="preserve">Восстановительный ремонт асфальтобетонного покрытия </t>
    </r>
    <r>
      <rPr>
        <sz val="10"/>
        <color theme="1"/>
        <rFont val="Times New Roman"/>
        <family val="1"/>
        <charset val="204"/>
      </rPr>
      <t xml:space="preserve">Разборка покрытий и оснований; Планировка откосов и полотна; Устройство оснований толщиной 15 см из щебня; Устройство выравнивающего слоя из асфальтобетонной смеси;  </t>
    </r>
  </si>
  <si>
    <t>г. Нея, ул. Любимова:  от ул. Матросова в сторону ул. Центральная; г. Нея, ул. Орджоникидзе: от ул. Советская до здания конторы ЛПХ</t>
  </si>
  <si>
    <t xml:space="preserve">Восстановительный ремонт асфальтобетонного покрытия Разборка покрытий и оснований; Планировка откосов и полотна; Устройство оснований толщиной 15 см из щебня; Устройство выравнивающего слоя из асфальтобетонной смеси;  </t>
  </si>
  <si>
    <t>ОГБУ Костромаавтодор</t>
  </si>
  <si>
    <t>сметная документация направлена на эеспертизу</t>
  </si>
  <si>
    <t>звкупка размещена 08.02.2022; окончание приема заявок 16.02.2022. Не поступило ни одной заявки. Смета направлена на пересчет</t>
  </si>
  <si>
    <t>ООО "Дорожное ремонтно-строительное управление" г.Ярославль</t>
  </si>
  <si>
    <t>закупка размещена 08..02.2022; окончание приема заявок 16.02.2022. Поступила одна заявка. МК заключен с победителем.</t>
  </si>
  <si>
    <t xml:space="preserve">            Нежитинское сельское поселение</t>
  </si>
  <si>
    <t xml:space="preserve">                                                         Унженское сельское поселение</t>
  </si>
  <si>
    <r>
      <t>2 171 198,4</t>
    </r>
    <r>
      <rPr>
        <sz val="14"/>
        <color rgb="FFFF0000"/>
        <rFont val="Times New Roman"/>
        <family val="1"/>
        <charset val="204"/>
      </rPr>
      <t>***</t>
    </r>
  </si>
  <si>
    <t>На официальном сайте Единой информационной системы в сфере закупок была размещена документация об электронном аукционе: с 10.12.2021 по 21.12.2021, повторное размещение с 24.12.2021 по 14.01.2022. В связи с отсутствием заявок (по причине удорожания строй.материалов) в  настоящее время повторно выполнен (актуализирован) ССР на сумму 17 062 423,2 р. Получено положительное заключение экспертизы на данную сумму.Срок заключения контракта плановый -30.03.2022.</t>
  </si>
  <si>
    <t>м1</t>
  </si>
  <si>
    <t>Текущий ремонт автодороги "Подъезд к т/б "Вожский Прибой" Красносельского района Костромской области</t>
  </si>
  <si>
    <t>Текущий ремонт автодороги "Красное -Плес (Участок Прискоково-Плес)" Красносельского района Костромской области</t>
  </si>
  <si>
    <t>Текущий ремонт автодороги "Красное-Св. Гора-Высоково (уч Красные Пожни-Сидоровское)" Красносельского района Костромской области</t>
  </si>
  <si>
    <t>Текущий ремонт автодороги "Красное-Причал Красное" Красносельского района Костромской области</t>
  </si>
  <si>
    <t>Текущий ремонт автодороги "Подъезд к Елкотово" Красносельского района Костромской области</t>
  </si>
  <si>
    <t>Текущий ремонт автодороги "Подъезд к Конищево" Красносельского района Костромской области</t>
  </si>
  <si>
    <t>текущий ремонт автодороги "Исаковское-Кузьмино" Красносельского района Костромской области</t>
  </si>
  <si>
    <t>Текущий ремонт автодороги Тарасовка-Афанасова-Новинки (уч Тарасовка-Матушкино) красносельского района Костромской области</t>
  </si>
  <si>
    <t xml:space="preserve">Текущий ремонт автодороги "Подъезд к д.Шаблыкино" Красносельского района Костромской области </t>
  </si>
  <si>
    <t>Текущий ремонт автодороги "Гущино-Бобырщино-Берсеменово (уч.Гущино-Бобырщино)</t>
  </si>
  <si>
    <t>https://zakupki.gov.ru/epz/order/notice/ea20/view/common-info.html?regNumber=0141300026622000003</t>
  </si>
  <si>
    <t>https://zakupki.gov.ru/epz/order/notice/ok20/view/common-info.html?regNumber=0141300009222000002</t>
  </si>
  <si>
    <t>https://zakupki.gov.ru/epz/order/notice/ok20/view/common-info.html?regNumber=0141300009222000003</t>
  </si>
  <si>
    <t>https://zakupki.gov.ru/epz/order/notice/ea20/view/common-info.html?regNumber=0141300009222000005</t>
  </si>
  <si>
    <t>https://zakupki.gov.ru/epz/order/notice/ea20/view/common-info.html?regNumber=0141300009222000006</t>
  </si>
  <si>
    <t>прием заявок до 11.03.2022</t>
  </si>
  <si>
    <t>https://zakupki.gov.ru/epz/contract/contractCard/document-info.html?reestrNumber=3442000140622000002&amp;contractInfoId=70847639</t>
  </si>
  <si>
    <t>300/1700</t>
  </si>
  <si>
    <t>Ремонт автомобильных дорог в Шарьинском муниципальной районе</t>
  </si>
  <si>
    <t>конкурсные процедуры</t>
  </si>
  <si>
    <t xml:space="preserve"> Шарьинском муниципальной районе - Зебляковское сельское поселение</t>
  </si>
  <si>
    <t>Текущий  ремонт  дорог  Зебляковского сельского поселения (ул. Чапаева, с. Заболотье)</t>
  </si>
  <si>
    <t>Ремонт асфальтобетонного покрытия дорог ул.Ленина, ул.Костромская, ул. Юбилейная, ул.Лесная, ул.Октябрьская, в п. Зебляки</t>
  </si>
  <si>
    <t xml:space="preserve"> Ремонт участка дороги улица Набережная
с. Одоевское Одоевского сельского поселения
 Ремонт участка дороги улица Набережная
с. Одоевское Одоевского сельского поселения
 Ремонт участка дороги улица Набережная
с. Одоевское Одоевского сельского поселения
</t>
  </si>
  <si>
    <t xml:space="preserve"> Ремонт участка дороги улица Нейская
с. Одоевское Одоевского сельского поселения
 Ремонт участка дороги улица Нейская
с. Одоевское Одоевского сельского поселения
 Ремонт участка дороги улица Нейская
с. Одоевское Одоевского сельского поселения
</t>
  </si>
  <si>
    <t xml:space="preserve"> Ремонт участка дороги улица Школьная
с. Одоевское Одоевского сельского поселения
 Ремонт участка дороги улица Школьная
с. Одоевское Одоевского сельского поселения
 Ремонт участка дороги улица Школьная
с. Одоевское Одоевского сельского поселения
</t>
  </si>
  <si>
    <t>Ремонт дорог ул. Новая,ул.Юбилейная,ул.Луговая с.Одоевское Одоевского сельского поселения</t>
  </si>
  <si>
    <t xml:space="preserve">  Ремонт дороги
ул.Центральная
д.Конево Коневского сельского поселения
   Ремонт дороги
ул.Центральная
д.Конево Коневского сельского поселения
   Ремонт дороги
ул.Центральная
д.Конево Коневского сельского поселения
 </t>
  </si>
  <si>
    <t>Ремонт подъезда к  д.Конево Коневского сельского поселения</t>
  </si>
  <si>
    <t xml:space="preserve">
 Ремонт дороги
ул.Набережная
с.Троицкое Троицкого сельского поселения
 Ремонт дороги
ул.Набережная
с.Троицкое Троицкого сельского поселения
 Ремонт дороги
ул.Набережная
с.Троицкое Троицкого сельского поселения
</t>
  </si>
  <si>
    <t>Ремонт дороги ул.Механизаторов, ул.Молодежной ул.Садовой в Троицком сельском поселении</t>
  </si>
  <si>
    <t xml:space="preserve"> Ремонт участка дороги в
д. Пятунино, дер. Обуховица, дер. Выползово  Шангского сельского поселения
  Ремонт участка дороги в
д. Пятунино, дер. Обуховица, дер. Выползово  Шангского сельского поселения
  Ремонт участка дороги в
д. Пятунино, дер. Обуховица, дер. Выползово  Шангского сельского поселения
 </t>
  </si>
  <si>
    <t xml:space="preserve"> Ремонт дороги ул. Новая в
д. Павлово
Шангского сельского поселения
 Ремонт дороги ул. Новая в
д. Павлово
Шангского сельского поселения
 Ремонт дороги ул. Новая в
д. Павлово
Шангского сельского поселения
</t>
  </si>
  <si>
    <t>Ремонт дорог ул.Молодежная, ул.Центральная дер.Кривячка Шангского сельского поселения</t>
  </si>
  <si>
    <t>Ремонт дороги ул.Центральная дер.Головино Шангского сельского поселения</t>
  </si>
  <si>
    <t xml:space="preserve"> Ремонт дороги ул.Коммунальная
ул.Подгорная
 № 1, ул.Подгорная № 2, ул.Подгорная
 № 3
Ивановского сельского поселения
 Ремонт дороги ул.Коммунальная
ул.Подгорная
 № 1, ул.Подгорная № 2, ул.Подгорная
 № 3
Ивановского сельского поселения
 Ремонт дороги ул.Коммунальная
ул.Подгорная
 № 1, ул.Подгорная № 2, ул.Подгорная
 № 3
Ивановского сельского поселения
 Ремонт дороги ул.Коммунальная
ул.Подгорная
 № 1, ул.Подгорная № 2, ул.Подгорная
 № 3
Ивановского сельского поселения
</t>
  </si>
  <si>
    <t xml:space="preserve"> Ремонт дороги подъезд
к кладбищу с. Рождественское Ивановского сельского поселенияя
 Ремонт дороги подъезд
к кладбищу с. Рождественское Ивановского сельского поселенияя
</t>
  </si>
  <si>
    <t xml:space="preserve"> Ремонт дороги
ул.1-я Полевая
 Ремонт дороги
ул.1-я Полевая
</t>
  </si>
  <si>
    <t>Ремонт дороги дер.Козиониха в Ивановском сельском поселении</t>
  </si>
  <si>
    <t>Ремонт дорог в д.Печенкино в Ивановском сельском поселении</t>
  </si>
  <si>
    <t>Ремонт дорог в ул.Молодежная д.Берзиха в Ивановском сельском поселении</t>
  </si>
  <si>
    <t>Ремонт дорог в д. Майтиха в Ивановском сельском поселении</t>
  </si>
  <si>
    <t>Ремонт дорог в д.Марутино в Ивановском сельском поселении</t>
  </si>
  <si>
    <t>Ремонт дорог в д.Катунино в Ивановском сельском поселении</t>
  </si>
  <si>
    <t>Ремонт дорог  в д.Быниха в Ивановском сельском поселении</t>
  </si>
  <si>
    <t xml:space="preserve"> Ремонт
дороги на кладбище в п. Шекшема
Шекшемского сельского поселения
 Ремонт
дороги на кладбище в п. Шекшема
Шекшемского сельского поселения
 Ремонт
дороги на кладбище в п. Шекшема
Шекшемского сельского поселения
 Ремонт
дороги на кладбище в п. Шекшема
Шекшемского сельского поселения
</t>
  </si>
  <si>
    <t xml:space="preserve"> Ремонт дороги по ул. Октябрьская в п. Шекшема от д. №56 до д.№92
Шекшемского сельского поселения
 Ремонт дороги по ул. Октябрьская в п. Шекшема от д. №56 до д.№92
Шекшемского сельского поселения
</t>
  </si>
  <si>
    <t xml:space="preserve"> Ремонт дороги
ул. Трудовая, ул. Вокзальная, к ул. Березовая п. Шекшема Шекшемского сельского поселения
 Ремонт дороги
ул. Трудовая, ул. Вокзальная, к ул. Березовая п. Шекшема Шекшемского сельского поселения
</t>
  </si>
  <si>
    <t xml:space="preserve">Ремонт дорог
Ул.Мира от д.№ 30 до ул.Пионерская,ул.Советская до ул.Чапаева,
Ул.Новая до ул.Кировас п.Шекшема Шекшемского сельского поселения
Ремонт дорог
Ул.Мира от д.№ 30 до ул.Пионерская,ул.Советская до ул.Чапаева,
Ул.Новая до ул.Кировас п.Шекшема Шекшемского сельского поселения
</t>
  </si>
  <si>
    <t xml:space="preserve"> Ремонт  участков дороги по ул.Мира в районе дома №27,
ул.Трудовая в райогне дома №29,
ул.Рабочая в районе дома № 17
п. Шекшема Шекшемского сельского поселения
 Ремонт  участков дороги по ул.Мира в районе дома №27,
ул.Трудовая в райогне дома №29,
ул.Рабочая в районе дома № 17
п. Шекшема Шекшемского сельского поселения
</t>
  </si>
  <si>
    <t xml:space="preserve"> Текущий ремонт дороги ул.Рабочая,
ул.Березовая Роща,
переулок между ул.Спортивной и ул.Березовая Роща пос.Варакинский Шекшемского сельского поселения
 Текущий ремонт дороги ул.Рабочая,
ул.Березовая Роща,
переулок между ул.Спортивной и ул.Березовая Роща пос.Варакинский Шекшемского сельского поселения
</t>
  </si>
  <si>
    <t>Оканавливание и ремонт ул.Почтовая, устройство канавы от ул.Заводская по переулку Октябрьскому, оканавливание ул.Советской и ул.Новой п.Шекшема</t>
  </si>
  <si>
    <t>Оканавливание и ремонт дороги по ул.Вокзальная и ул.Советская п.Варакинский</t>
  </si>
  <si>
    <t>Ремонт и восстановление дорожного покрытия по ул.Гагарина и ул.Школьная п.Шекшема</t>
  </si>
  <si>
    <t>1</t>
  </si>
  <si>
    <t>Ремонт асфальтобетонного покрытия дороги</t>
  </si>
  <si>
    <t>ПРИЕМ ЗАЯВОК ДО 01.03.2022</t>
  </si>
  <si>
    <t xml:space="preserve">в стадии заключения контракта </t>
  </si>
  <si>
    <t>устройство щебеночного покрытия дороги</t>
  </si>
  <si>
    <t>ГОТОВИТСЯ ДОКУМЕНТАЦИЯ НА АУКЦИОН</t>
  </si>
  <si>
    <t>прием заявок завершен</t>
  </si>
  <si>
    <t>68 421 054 ( в т.ч.  Стр. контр 604710)</t>
  </si>
  <si>
    <t xml:space="preserve">торги призны не состоявшимися, повторные извещение о торгах  размещено   9.03.2022 </t>
  </si>
  <si>
    <t xml:space="preserve">торги призны не состоявшимис, повторные извещение о торгах  размещено  9.03.2022 </t>
  </si>
  <si>
    <t>заключены на 1036097,97</t>
  </si>
  <si>
    <t>договоры от 28.02.22</t>
  </si>
  <si>
    <t xml:space="preserve">ИП Ступников ул. Гоголя, Первомайская </t>
  </si>
  <si>
    <t>Заключены частично, на остальные Сметы разрабатываются</t>
  </si>
  <si>
    <t>Смета на проверке достоверности</t>
  </si>
  <si>
    <t>аукцион не состоялся, будет повторно 14.03.22</t>
  </si>
  <si>
    <t>договора будут подписаны  до 14.03.2022</t>
  </si>
  <si>
    <t>договора будут подписаны  до14.03.2022</t>
  </si>
  <si>
    <t>извещение размещено в план-графике</t>
  </si>
  <si>
    <t>Торги объявлены, аукцион состоится ориентировочно 22.03.2022, подписание контракта до 5.04.2022</t>
  </si>
  <si>
    <t>Ремонт дорожного покрытия д. Фоминское Дмитриевского сельского поселения Галичского муниципального района</t>
  </si>
  <si>
    <t>Договор б/н от 09.03.2022</t>
  </si>
  <si>
    <t>Закупка размещена 21.02.2022; окончание приема заявок 01.03.2022; со стороны Подрядчика контракт подписан 10.03.2022,  дата заключения контракта Заказчиком (АМР) 14.03.2022</t>
  </si>
  <si>
    <t>ООО "Расчет инженерных и искусственных сооружений"</t>
  </si>
  <si>
    <t xml:space="preserve">закупка размещена в ЕИС 28.01.2022, в связи с поступившими запросами на разъяснение извещения, в извещение были внесены изменения, прием заявок продлен до 28.02.2022. Поступило 4 заявки. По результатам рассмотрения определен подрядчик. МК направлен на подпись подрядчику. Со стороны заказчика планируемая дата заключения 14.03.2022 </t>
  </si>
  <si>
    <t>закупка размещена в ЕИС 28.01.2022, в связи с поступившими запросами на разъяснение извещения, в извещение были внесены изменения, прием заявок продлен до 21.02.2022. Поступило 5 заявок. По результатам подведения итогов определен подрядчик. Контракт направлен на  подпись. Планируемая дата заключения со стороны Заказчика 16.03.2022</t>
  </si>
  <si>
    <t>Прямой договор с единственным поставщиком, подрядчиком.</t>
  </si>
  <si>
    <t>Потенциальный подрядчик ОГБУ "Костромаавтодор"</t>
  </si>
  <si>
    <t>Общественные инициативы номинация "Дорожная деятельность", проект договора направлен 10.03.2022 подрядчику на рассмотрение, согласование, подпись.</t>
  </si>
  <si>
    <t>№1 от 10.03.2022 г.</t>
  </si>
  <si>
    <t>размещен аукцион. 14.03.22 состоится комиссия по рассмотрению заявок</t>
  </si>
  <si>
    <t xml:space="preserve">Вышел один победитель.Контракт отправлен на подписание. </t>
  </si>
  <si>
    <t>Разработка проектно-сметной документации на "Строительство автомобильной дороги общего пользования местного значения Костромского муниципального района "Подъезд к д. Чижово"</t>
  </si>
  <si>
    <t>Разработка ПСД</t>
  </si>
  <si>
    <t>прямые договора</t>
  </si>
  <si>
    <t>Институт "Костромапроект"</t>
  </si>
  <si>
    <t>Заявка в Институт "Костромапроект" направлена 03.03.2022</t>
  </si>
  <si>
    <t>Разработка проектно-сметной документации на "Реконструкция подъезда к фельдшерско-акушерскому пункту в п. Апраксино"</t>
  </si>
  <si>
    <t>22.10.2021
28.02.2022</t>
  </si>
  <si>
    <t>02.03.2022
10.03.2022
13.05.2022</t>
  </si>
  <si>
    <t>№1687-ПИ.00 от 22.10.2021
№5412-КП.00 от 22.10.2021
№1687-ПИ.01 от 28.02.2022</t>
  </si>
  <si>
    <t>ЗАО "ПроектИнвест"
ОАО "Костромапроект"</t>
  </si>
  <si>
    <t>Разработка проектно-сметной документации на "Реконструкция подъезда к МБОУ «Середняковская средняя общеобразовательная школа», МКДОУ «Детский сад «Солнышко» в деревне Середняя Костромского муниципального района Костромской области"</t>
  </si>
  <si>
    <t>28.03.2022
20.06.2022</t>
  </si>
  <si>
    <t>№5419-КП.00 от 24.02.2022
№1690-ПИ.00 от 24.02.2022
№1690-ПИ.01 от 24.02.2022</t>
  </si>
  <si>
    <t>17 062 423, 2</t>
  </si>
  <si>
    <t>853 121,16</t>
  </si>
  <si>
    <t>аукцин объявленный 17.02.2022, не состоялся, заявок не поступило. Повторный аукцион  объявлен          06.03.2022,  ожидаемая дата заключения контракта -  28.03.2022</t>
  </si>
  <si>
    <t>аукцин, объявленнный 17.02.2022  не состоялся, поступила 1 заявка, заключение контракта планируется до  12.03.2022, т.к.  от подрядчика поступил протокол разногласий</t>
  </si>
  <si>
    <t>Ремонт дорожного покрытия ул. Касаткина в с. Георгиевское Межевского района</t>
  </si>
  <si>
    <t>Ремонт дорожного покрытия  ул. Рабочая в с. Никола Межевского района</t>
  </si>
  <si>
    <t>ремонт дорожного покрыти а/д Верхоречье- Советский Межевского района</t>
  </si>
  <si>
    <t>Ремонт дорожного покрытия ул. Крупинова в с. Георгиевское Межевского  района</t>
  </si>
  <si>
    <t>Ремонт дорожного покрытия ул. Юбилейная в с. Георгиевское Межевского района</t>
  </si>
  <si>
    <t>https://zakupki.gov.ru/epz/order/notice/ea20/view/common-info.html?regNumber=0841600001322000016</t>
  </si>
  <si>
    <t>https://zakupki.gov.ru/epz/order/notice/ea20/view/common-info.html?regNumber=0841600001322000015</t>
  </si>
  <si>
    <t>Объявлен электронный аукцион. Извещение об электронном аукционе от 05.03.2022г.</t>
  </si>
  <si>
    <t>Установка ограждения у пешеходных переходов в городском округе город Мантурово Костромской области</t>
  </si>
  <si>
    <t>Ремонт подъездной дороги к ОГБУЗ «Галичская окружная больница» в городском округе г.Галич</t>
  </si>
  <si>
    <t>Устройство водосбросных сооружений с проезжей части ул.1 Мая в городском округе город Галич.</t>
  </si>
  <si>
    <t>п.м.</t>
  </si>
  <si>
    <t xml:space="preserve">Ремонт щебеночного  покрытия участка автодороги от перекрестка ул. Первомайской, Гагарина, Новоселов до  пересечения с ул.Комсомольской  в г. Солигалич Костромской области </t>
  </si>
  <si>
    <t xml:space="preserve">Ремонт щебеночного покрытия </t>
  </si>
  <si>
    <t xml:space="preserve"> км/кв.м.</t>
  </si>
  <si>
    <t>0,730/5840</t>
  </si>
  <si>
    <t xml:space="preserve">Получено заключение о  достоверности сметной стоимости, готовится аукционная документация </t>
  </si>
  <si>
    <t>Ремонт  асфальтобетонного  покрытия  участка  автомобильной дороги на Красной площади (спуск) в г. Солигалич Костромской области</t>
  </si>
  <si>
    <t xml:space="preserve">Ремонт асфальтобетонного покрытия </t>
  </si>
  <si>
    <t>0,090/540</t>
  </si>
  <si>
    <t xml:space="preserve">Ремонт асфальтобетонного  покрытия участка автодороги по ул. Красноармейской  до  пересечения с ул.Средней  в г. Солигалич Костромской области </t>
  </si>
  <si>
    <t>0,530/3710</t>
  </si>
  <si>
    <t xml:space="preserve">Ремонт асфальтобетонного покрытия участка автодороги по ул. Первомайской от дома №42 до пересечения с ул.Мелиораторов  в г. Солигалич Костромской области </t>
  </si>
  <si>
    <t>0,26/1820</t>
  </si>
  <si>
    <t>№ 1/2022-ЭА от 04.03.2022</t>
  </si>
  <si>
    <t xml:space="preserve">https://zakupki.gov.ru/epz/contract/contractCard/common-info.html?reestrNumber=3442400210422000002
</t>
  </si>
  <si>
    <t>ЛБО не доведены. Ведется подготовка сметной документации (обоснование НМЦК). Сроки производства работ с 01.05.22г., в случае если ЛБО доведены будут до апреля, в апреле конкурсные процедуры, заключение контракта план дата - 01.05.22г.</t>
  </si>
  <si>
    <t>https://zakupki.gov.ru/epz/order/extendedsearch/results.html?searchString=4400006269</t>
  </si>
  <si>
    <t xml:space="preserve"> Ремонт грунтовых дорог на территории городского округа город Мантурово Костромской области</t>
  </si>
  <si>
    <t>До 15.09.2022г</t>
  </si>
  <si>
    <t xml:space="preserve"> Выполнение проектных и изыскательских работ по объекту «Капитальный ремонт моста через реку Янга по улице Советская в городе Мантурово Костромской области» на сумму </t>
  </si>
  <si>
    <t>Услуги</t>
  </si>
  <si>
    <t>До 01.12.2022г</t>
  </si>
  <si>
    <t>Документы направлены на гос.экспертизу</t>
  </si>
  <si>
    <t>Ремонт тротуара ул.Макарьевская п.Кадый, ул.Космонавтов п.Кадый, ул.Лесная п.Кадый, ул.Полянская п.Кадый</t>
  </si>
  <si>
    <t>1084,270,140,450</t>
  </si>
  <si>
    <t>Ремонт дороги ул. Центральная в п. Глебово Судиславского сельского поселения Судиславского муниципального района Костромской области (уч.1)</t>
  </si>
  <si>
    <t>Ремонт дороги ул. Мира в п. Судиславль Костромской области дороги</t>
  </si>
  <si>
    <t>0,850/5100</t>
  </si>
  <si>
    <t>Ремонт дороги ул. Центральная в п. Глебово Судиславского сельского поселения Судиславского муниципального района Костромской области (уч.2)</t>
  </si>
  <si>
    <t>5 000  000</t>
  </si>
  <si>
    <t>Ремонт  улицы Красноармейская в п. Судиславль Костромской области</t>
  </si>
  <si>
    <t>Ремонт ул. Лесная в п. Раслово Судиславского района Костромской области</t>
  </si>
  <si>
    <t>0,280/1400</t>
  </si>
  <si>
    <t>Ремонт улицы Майская в п. Раслово Судиславского района Костромской области</t>
  </si>
  <si>
    <t>0,180/900</t>
  </si>
  <si>
    <r>
      <t>м</t>
    </r>
    <r>
      <rPr>
        <sz val="16"/>
        <rFont val="Calibri"/>
        <family val="2"/>
        <charset val="204"/>
      </rPr>
      <t>²</t>
    </r>
  </si>
  <si>
    <r>
      <t>м</t>
    </r>
    <r>
      <rPr>
        <sz val="16"/>
        <rFont val="Calibri"/>
        <family val="2"/>
        <charset val="204"/>
      </rPr>
      <t>.кв</t>
    </r>
  </si>
  <si>
    <r>
      <t xml:space="preserve">Сметная документация в наличии. </t>
    </r>
    <r>
      <rPr>
        <sz val="16"/>
        <color rgb="FFFF0000"/>
        <rFont val="Calibri"/>
        <family val="2"/>
        <charset val="204"/>
      </rPr>
      <t>Отсутствует уведомление о предоставлении субсидии</t>
    </r>
  </si>
  <si>
    <t>https://www.rts-tender.ru/auctionsearch/ctl/procDetail/mid/691/number/0141300012922000002/etpName/fks</t>
  </si>
  <si>
    <t>ООО "ЮТО-СТРОЙ"</t>
  </si>
  <si>
    <t>Аукцион состоялся , определен победитель, 16.03.2022 подписание контракта</t>
  </si>
  <si>
    <t>https://www.rts-tender.ru/auctionsearch/ctl/procDetail/mid/691/number/0141300005522000002/etpName/fks</t>
  </si>
  <si>
    <t>ИП Чистяков Евгений Юрьевич</t>
  </si>
  <si>
    <t xml:space="preserve"> 18.03.2022 рассмотрения 1х частей заявокзаявок, 21.03.2022 подписание контракта</t>
  </si>
  <si>
    <t>Разрабатывается аукционная документация, до 20 марта будет размещена</t>
  </si>
  <si>
    <t>До 20 марта будет заключен договор</t>
  </si>
  <si>
    <t>04.03.2022 №4/2022</t>
  </si>
  <si>
    <t>Реестровый номер 3440000609022000012</t>
  </si>
  <si>
    <t>16.03.2022 г получено заключение проверки достоверности сметной стоимости. 16.03.2022 г. план - график отправлен на контроль в федеральное казначейство, 18.03.2022 г размещение конкурсной документации.</t>
  </si>
  <si>
    <t xml:space="preserve"> 16.03.2022 г. план - график отправлен на контроль в федеральное казначейство, 18.03.2022 г размещение конкурсной документации.</t>
  </si>
  <si>
    <t>https://zakupki.gov.ru/epz/order/notice/ea20/view/common-info.html?regNumber=0141300000922000004</t>
  </si>
  <si>
    <t>идет рассмотрение заявок</t>
  </si>
  <si>
    <t>https://zakupki.gov.ru/epz/order/notice/ea20/view/common-info.html?regNumber=0141300000922000005</t>
  </si>
  <si>
    <t>подача заявок</t>
  </si>
  <si>
    <t>https://zakupki.gov.ru/epz/order/notice/ea20/view/common-info.html?regNumber=0141300000922000003</t>
  </si>
  <si>
    <t>https://zakupki.gov.ru/epz/order/notice/ea20/view/common-info.html?regNumber=0141300000922000006</t>
  </si>
  <si>
    <t>https://zakupki.gov.ru/epz/order/notice/ea20/view/common-info.html?regNumber=0141300000922000007</t>
  </si>
  <si>
    <t>https://zakupki.gov.ru/epz/order/notice/ea20/view/common-info.html?regNumber=0141300000922000008</t>
  </si>
  <si>
    <t>https://zakupki.gov.ru/epz/order/notice/ea20/view/common-info.html?regNumber=0141300000922000009</t>
  </si>
  <si>
    <t>https://zakupki.gov.ru/epz/order/notice/ea20/view/common-info.html?regNumber=0141300000922000010</t>
  </si>
  <si>
    <t>№1 от 15.03.2022</t>
  </si>
  <si>
    <t>ИП Дятлов Дмитрий Геннадьевич</t>
  </si>
  <si>
    <t>муниципальный контракт заключен</t>
  </si>
  <si>
    <t>https://zakupki.gov.ru/epz/order/notice/ea20/view/common-info.html?regNumber=0141300000922000002</t>
  </si>
  <si>
    <t>Размещено извещение на проведение электронного аукциона 13.03.2022. Стадия - подача заявок до 21.03.2022</t>
  </si>
  <si>
    <r>
      <t xml:space="preserve">Ремонт автодороги Палкино-Неверово-Турилово Антроповского района Костромской области </t>
    </r>
    <r>
      <rPr>
        <b/>
        <sz val="11"/>
        <color theme="1"/>
        <rFont val="Times New Roman"/>
        <family val="1"/>
        <charset val="204"/>
      </rPr>
      <t>(район -   субсидия 11,5 млн. руб.)</t>
    </r>
  </si>
  <si>
    <t>включено в план-график 16.03.2022г, извещение о проведении электронного аукциона будет 18.03.2022г. В соответствии с 44-ФЗ</t>
  </si>
  <si>
    <t>28.02.2022 №0141300031622000002</t>
  </si>
  <si>
    <t>https://zakupki.gov.ru/epz/contract/contractCard/common-info.html?reestrNumber=3442500193922000001</t>
  </si>
  <si>
    <t>ООО «ПрофСтрой» г. Шарья</t>
  </si>
  <si>
    <t>Ремонт участка дорог по ул. Кирова с. Пыщугект № 2</t>
  </si>
  <si>
    <t>30.08.20022</t>
  </si>
  <si>
    <t xml:space="preserve">28.02.2022 №0141300031622000001 </t>
  </si>
  <si>
    <t>https://zakupki.gov.ru/epz/contract/contractCard/common-info.html?reestrNumber=3442500193922000002</t>
  </si>
  <si>
    <t>Договор №14 от 28.02.2022г Договор №72 от 16.03.2022г Договор №34/22 от 16.03.2022г</t>
  </si>
  <si>
    <t>ООО "Завод Звездный"г.Москва , ООО «ПрофСтрой» г. Шарья</t>
  </si>
  <si>
    <t>https://zakupki.gov.ru/epz/order/notice/ea20/view/common-info.html?regNumber=0841600005322000001</t>
  </si>
  <si>
    <t>https://zakupki.gov.ru/epz/order/notice/ea20/view/common-info.html?regNumber=0841600005322000009</t>
  </si>
  <si>
    <t xml:space="preserve"> №17/22-мк от 14.03.22</t>
  </si>
  <si>
    <t>https://zakupki.gov.ru/epz/order/notice/ea20/view/common-info.html?regNumber=0841600005322000014</t>
  </si>
  <si>
    <t xml:space="preserve"> №17/22-мк от 15.03.22</t>
  </si>
  <si>
    <t>№15/22-мк от 11.03.22</t>
  </si>
  <si>
    <t>https://zakupki.gov.ru/epz/order/notice/ea20/view/common-info.html?regNumber=0841600005322000012</t>
  </si>
  <si>
    <t>№14/22-мк от 11.03.22</t>
  </si>
  <si>
    <t>https://zakupki.gov.ru/epz/order/notice/ea20/view/common-info.html?regNumber=0841600005322000011</t>
  </si>
  <si>
    <t>№12/22-мк от 04.03.22</t>
  </si>
  <si>
    <t>14.03.2022
15.03.2022
16.03.2022</t>
  </si>
  <si>
    <t>№6-К от 14.03.2022
№7-К от 15.03.2022
№8-К от 16.03.2022</t>
  </si>
  <si>
    <t>ООО "Контакт"</t>
  </si>
  <si>
    <t>№16/22-мк от 11.03.22</t>
  </si>
  <si>
    <t>https://zakupki.gov.ru/epz/order/notice/ea20/view/common-info.html?regNumber=0841600005322000010</t>
  </si>
  <si>
    <t>https://zakupki.gov.ru/epz/order/notice/ea20/view/common-info.html?regNumber=0841600005322000003</t>
  </si>
  <si>
    <t>с 10.03.2022</t>
  </si>
  <si>
    <t xml:space="preserve">10.06.2022 
10.07.2022
10.11.2022
</t>
  </si>
  <si>
    <t>№5424-КП.00 от 10.03.2022
№1693-ПИ.00 от 10.03.2022
№1693-ПИ.01 от 10.03.2022</t>
  </si>
  <si>
    <t>Постановление о предоставлении 
ЛБО направлено  только 15.03.2022</t>
  </si>
  <si>
    <t>№18/22-мк от 14.03.22</t>
  </si>
  <si>
    <t>https://zakupki.gov.ru/epz/order/notice/ea20/view/common-info.html?regNumber=0841600005322000015</t>
  </si>
  <si>
    <r>
      <t>м</t>
    </r>
    <r>
      <rPr>
        <sz val="16"/>
        <rFont val="Calibri"/>
        <family val="2"/>
        <charset val="204"/>
      </rPr>
      <t>131</t>
    </r>
    <r>
      <rPr>
        <sz val="11"/>
        <color theme="1"/>
        <rFont val="Calibri"/>
        <family val="2"/>
        <charset val="204"/>
        <scheme val="minor"/>
      </rPr>
      <t/>
    </r>
  </si>
  <si>
    <r>
      <t>м</t>
    </r>
    <r>
      <rPr>
        <sz val="16"/>
        <rFont val="Calibri"/>
        <family val="2"/>
        <charset val="204"/>
      </rPr>
      <t>132</t>
    </r>
    <r>
      <rPr>
        <sz val="11"/>
        <color theme="1"/>
        <rFont val="Calibri"/>
        <family val="2"/>
        <charset val="204"/>
        <scheme val="minor"/>
      </rPr>
      <t/>
    </r>
  </si>
  <si>
    <r>
      <t>м</t>
    </r>
    <r>
      <rPr>
        <sz val="16"/>
        <rFont val="Calibri"/>
        <family val="2"/>
        <charset val="204"/>
      </rPr>
      <t>133</t>
    </r>
    <r>
      <rPr>
        <sz val="11"/>
        <color theme="1"/>
        <rFont val="Calibri"/>
        <family val="2"/>
        <charset val="204"/>
        <scheme val="minor"/>
      </rPr>
      <t/>
    </r>
  </si>
  <si>
    <r>
      <t>м</t>
    </r>
    <r>
      <rPr>
        <sz val="16"/>
        <rFont val="Calibri"/>
        <family val="2"/>
        <charset val="204"/>
      </rPr>
      <t>134</t>
    </r>
    <r>
      <rPr>
        <sz val="11"/>
        <color theme="1"/>
        <rFont val="Calibri"/>
        <family val="2"/>
        <charset val="204"/>
        <scheme val="minor"/>
      </rPr>
      <t/>
    </r>
  </si>
  <si>
    <r>
      <t>м</t>
    </r>
    <r>
      <rPr>
        <sz val="16"/>
        <rFont val="Calibri"/>
        <family val="2"/>
        <charset val="204"/>
      </rPr>
      <t>135</t>
    </r>
    <r>
      <rPr>
        <sz val="11"/>
        <color theme="1"/>
        <rFont val="Calibri"/>
        <family val="2"/>
        <charset val="204"/>
        <scheme val="minor"/>
      </rPr>
      <t/>
    </r>
  </si>
  <si>
    <r>
      <t>м</t>
    </r>
    <r>
      <rPr>
        <sz val="16"/>
        <rFont val="Calibri"/>
        <family val="2"/>
        <charset val="204"/>
      </rPr>
      <t>136</t>
    </r>
    <r>
      <rPr>
        <sz val="11"/>
        <color theme="1"/>
        <rFont val="Calibri"/>
        <family val="2"/>
        <charset val="204"/>
        <scheme val="minor"/>
      </rPr>
      <t/>
    </r>
  </si>
  <si>
    <t xml:space="preserve">     Электронный аукцион   был объявлен три раза..Определение поставщика признано несостоявшимся по причине отсутствия заявок.   Повторно объявлен электронный аукцион. Извещение об электронном аукционе от 09.03.2022г.</t>
  </si>
  <si>
    <t>Планируется заключение прямого договора по  п.11 ст.93 Федерального закона № 44-ФЗ</t>
  </si>
  <si>
    <t>Объявлен электронный аукцион. Извещение об электронном аукционе от 15.03.2022г.</t>
  </si>
  <si>
    <r>
      <rPr>
        <sz val="14"/>
        <color rgb="FF000000"/>
        <rFont val="Times New Roman"/>
        <family val="1"/>
        <charset val="204"/>
      </rPr>
      <t xml:space="preserve"> Планируется произвести ремонт в  рамках летнего содержания дорог по  муниципальному заданию силами МБУ « Благоустройство»                         Приказ  Отдела  № 2 от 25.01.2022г.    об утверждении Муниципального задания на 2022 год 
и плановый период 2022 и 2023 годов                 </t>
    </r>
  </si>
  <si>
    <t>https://zakupki.gov.ru/epz/order/notice/ea20/view/common-info.html?regNumber=0841600001322000021</t>
  </si>
  <si>
    <t>https://zakupki.gov.ru/epz/order/notice/ok20/view/common-info.html?regNumber=0141300007822000003</t>
  </si>
  <si>
    <t>Размещен открытый конкурс 16.03.2021</t>
  </si>
  <si>
    <t>Смета на проверке достоверности.Аукцион будет объявлен до 25.03.22</t>
  </si>
  <si>
    <t>ТЗ на проверке в экспертизе. Получены замечания. Замечания устранены, ждём положительного заключения.. Аукцион будет объявлен до 25.03.22</t>
  </si>
  <si>
    <t>Ремонт улицы Школьная с.Завражье (подготовительный этап)</t>
  </si>
  <si>
    <t>6,06.2022</t>
  </si>
  <si>
    <t>17.06,2022</t>
  </si>
  <si>
    <t>ООО "ЮТОСТРОЙ"</t>
  </si>
  <si>
    <t>Ремонт улицы Школьная с.Завражье (устройство покрытия)</t>
  </si>
  <si>
    <t>Смета на проверке достоверности.Аукцион будет объявлен до 1.04.22</t>
  </si>
  <si>
    <t xml:space="preserve">С момента заключения контракта </t>
  </si>
  <si>
    <t>15.06.2022г.</t>
  </si>
  <si>
    <t>https://zakupki.gov.ru/epz/order/notice/ea20/view/common-info.html?regNumber=0141300019222000032</t>
  </si>
  <si>
    <t>Размещен на электронной площадке.Прием заявок.</t>
  </si>
  <si>
    <t>С момента заключения контракта</t>
  </si>
  <si>
    <t>https://zakupki.gov.ru/epz/order/notice/ea20/view/common-info.html?regNumber=0141300019222000028</t>
  </si>
  <si>
    <t>https://zakupki.gov.ru/epz/order/notice/ea20/view/common-info.html?regNumber=0141300019222000029</t>
  </si>
  <si>
    <t>https://zakupki.gov.ru/epz/order/notice/ea20/view/common-info.html?regNumber=0141300019222000033</t>
  </si>
  <si>
    <t>https://zakupki.gov.ru/epz/order/notice/ea20/view/common-info.html?regNumber=0141300019222000031</t>
  </si>
  <si>
    <t>размещено в план-график</t>
  </si>
  <si>
    <t>отпрвлены скрин-шоты с электронной площедки</t>
  </si>
  <si>
    <t>https://zakupki.gov.ru/epz/order/notice/ea20/view/common-info.html?regNumber=0141300020122000020</t>
  </si>
  <si>
    <t>https://zakupki.gov.ru/epz/order/notice/ea20/view/common-info.html?regNumber=0141300020122000021</t>
  </si>
  <si>
    <t>https://zakupki.gov.ru/epz/order/notice/ea20/view/common-info.html?regNumber=0141300020122000019</t>
  </si>
  <si>
    <t>https://zakupki.gov.ru/epz/order/notice/ea20/view/common-info.html?regNumber=0141300020122000018</t>
  </si>
  <si>
    <t>https://zakupki.gov.ru/epz/order/notice/ea20/view/common-info.html?regNumber=0141300020122000017</t>
  </si>
  <si>
    <t>https://zakupki.gov.ru/epz/order/notice/ea20/view/common-info.html?regNumber=0141300020122000016</t>
  </si>
  <si>
    <t>https://zakupki.gov.ru/epz/order/notice/ea20/view/common-info.html?regNumber=0141300020122000015</t>
  </si>
  <si>
    <t>https://zakupki.gov.ru/epz/order/notice/ea20/view/common-info.html?regNumber=0141300020122000013</t>
  </si>
  <si>
    <t>https://zakupki.gov.ru/epz/order/notice/ea20/view/common-info.html?regNumber=0141300020122000012</t>
  </si>
  <si>
    <t>https://zakupki.gov.ru/epz/order/notice/ea20/view/common-info.html?regNumber=0141300020122000014</t>
  </si>
  <si>
    <t>05.04.2022г №14</t>
  </si>
  <si>
    <t>05.04.2022г №15</t>
  </si>
  <si>
    <t>05.04.2022г №13</t>
  </si>
  <si>
    <t>05.04.2022г №10</t>
  </si>
  <si>
    <t>05.04.2022г №9</t>
  </si>
  <si>
    <t xml:space="preserve">05.04.2022г №11 </t>
  </si>
  <si>
    <t>05.04.2022г №12</t>
  </si>
  <si>
    <t>ООО "Дорстрой"</t>
  </si>
  <si>
    <t>Аукцион не состоялся</t>
  </si>
  <si>
    <t>22.04.2022г№19</t>
  </si>
  <si>
    <t>22.04.2022г№18</t>
  </si>
  <si>
    <t>18.04.2022г№16</t>
  </si>
  <si>
    <t>18.04.2022г№17</t>
  </si>
  <si>
    <t>ЛБО по состоянию на 25.04.2022</t>
  </si>
</sst>
</file>

<file path=xl/styles.xml><?xml version="1.0" encoding="utf-8"?>
<styleSheet xmlns="http://schemas.openxmlformats.org/spreadsheetml/2006/main">
  <numFmts count="32">
    <numFmt numFmtId="43" formatCode="_-* #,##0.00\ _₽_-;\-* #,##0.00\ _₽_-;_-* &quot;-&quot;??\ _₽_-;_-@_-"/>
    <numFmt numFmtId="164" formatCode="_-* #,##0.00_р_._-;\-* #,##0.00_р_._-;_-* &quot;-&quot;??_р_._-;_-@_-"/>
    <numFmt numFmtId="165" formatCode="0.0"/>
    <numFmt numFmtId="166" formatCode="0.000"/>
    <numFmt numFmtId="167" formatCode="[$-419]General"/>
    <numFmt numFmtId="168" formatCode="#,##0.00&quot; &quot;[$руб.-419];[Red]&quot;-&quot;#,##0.00&quot; &quot;[$руб.-419]"/>
    <numFmt numFmtId="169" formatCode="0.00000"/>
    <numFmt numFmtId="170" formatCode="0.0000"/>
    <numFmt numFmtId="171" formatCode="#,##0.0"/>
    <numFmt numFmtId="172" formatCode="#,##0.000"/>
    <numFmt numFmtId="173" formatCode="#,##0.0000"/>
    <numFmt numFmtId="174" formatCode="dd/mm/yy"/>
    <numFmt numFmtId="175" formatCode="[$-419]dd&quot;.&quot;mm&quot;.&quot;yyyy"/>
    <numFmt numFmtId="176" formatCode="[$-419]#,##0"/>
    <numFmt numFmtId="177" formatCode="[$-419]#,##0.00"/>
    <numFmt numFmtId="178" formatCode="[$-419]0.00"/>
    <numFmt numFmtId="179" formatCode="_-* #,##0.00_р_._-;\-* #,##0.00_р_._-;_-* \-??_р_._-;_-@_-"/>
    <numFmt numFmtId="180" formatCode="&quot; &quot;#,##0.00&quot;    &quot;;&quot;-&quot;#,##0.00&quot;    &quot;;&quot; -&quot;#&quot;    &quot;;&quot; &quot;@&quot; &quot;"/>
    <numFmt numFmtId="181" formatCode="dd&quot;.&quot;mm&quot;.&quot;yyyy"/>
    <numFmt numFmtId="182" formatCode="&quot; &quot;#,##0.00&quot;    &quot;;&quot;-&quot;#,##0.00&quot;    &quot;;&quot; -&quot;#&quot;    &quot;;@&quot; &quot;"/>
    <numFmt numFmtId="183" formatCode="&quot; &quot;#,##0.00&quot;   &quot;;&quot;-&quot;#,##0.00&quot;   &quot;;&quot; -&quot;00&quot;   &quot;;&quot; &quot;@&quot; &quot;"/>
    <numFmt numFmtId="184" formatCode="#,##0.00\ [$руб.-419];[Red]\-#,##0.00\ [$руб.-419]"/>
    <numFmt numFmtId="185" formatCode="\ #,##0.00&quot;    &quot;;\-#,##0.00&quot;    &quot;;&quot; -&quot;#&quot;    &quot;;\ @\ "/>
    <numFmt numFmtId="186" formatCode="\ #,##0.00&quot;    &quot;;\-#,##0.00&quot;    &quot;;&quot; -&quot;#&quot;    &quot;;@\ "/>
    <numFmt numFmtId="187" formatCode="\ #,##0.00&quot;   &quot;;\-#,##0.00&quot;   &quot;;&quot; -&quot;00&quot;   &quot;;\ @\ "/>
    <numFmt numFmtId="188" formatCode="_-* #,##0.00\ _₽_-;\-* #,##0.00\ _₽_-;_-* \-??\ _₽_-;_-@_-"/>
    <numFmt numFmtId="189" formatCode="#,##0.00000"/>
    <numFmt numFmtId="190" formatCode="#,##0.00\ _₽"/>
    <numFmt numFmtId="191" formatCode="_-* #,##0_р_._-;\-* #,##0_р_._-;_-* &quot;-&quot;??_р_._-;_-@_-"/>
    <numFmt numFmtId="192" formatCode="_-* #,##0.0_р_._-;\-* #,##0.0_р_._-;_-* &quot;-&quot;?_р_._-;_-@_-"/>
    <numFmt numFmtId="193" formatCode="&quot; &quot;#,##0.00&quot;   &quot;;&quot;-&quot;#,##0.00&quot;   &quot;;&quot; -&quot;00&quot;   &quot;;@&quot; &quot;"/>
    <numFmt numFmtId="194" formatCode="#,##0.00_ ;\-#,##0.00\ "/>
  </numFmts>
  <fonts count="126">
    <font>
      <sz val="11"/>
      <color theme="1"/>
      <name val="Calibri"/>
      <family val="2"/>
      <charset val="204"/>
      <scheme val="minor"/>
    </font>
    <font>
      <sz val="12"/>
      <color theme="1"/>
      <name val="Times New Roman"/>
      <family val="1"/>
      <charset val="204"/>
    </font>
    <font>
      <i/>
      <sz val="12"/>
      <color theme="1"/>
      <name val="Times New Roman"/>
      <family val="1"/>
      <charset val="204"/>
    </font>
    <font>
      <b/>
      <sz val="12"/>
      <color theme="1"/>
      <name val="Times New Roman"/>
      <family val="1"/>
      <charset val="204"/>
    </font>
    <font>
      <b/>
      <sz val="11"/>
      <color theme="1"/>
      <name val="Times New Roman"/>
      <family val="1"/>
      <charset val="204"/>
    </font>
    <font>
      <b/>
      <sz val="11"/>
      <name val="Times New Roman"/>
      <family val="1"/>
      <charset val="204"/>
    </font>
    <font>
      <b/>
      <sz val="9"/>
      <color theme="1"/>
      <name val="Times New Roman"/>
      <family val="1"/>
      <charset val="204"/>
    </font>
    <font>
      <sz val="12"/>
      <color rgb="FFFF0000"/>
      <name val="Times New Roman"/>
      <family val="1"/>
      <charset val="204"/>
    </font>
    <font>
      <sz val="10"/>
      <name val="Arial"/>
      <family val="2"/>
      <charset val="204"/>
    </font>
    <font>
      <sz val="11"/>
      <color indexed="8"/>
      <name val="Calibri"/>
      <family val="2"/>
      <charset val="204"/>
    </font>
    <font>
      <i/>
      <sz val="8"/>
      <color theme="1"/>
      <name val="Times New Roman"/>
      <family val="1"/>
      <charset val="204"/>
    </font>
    <font>
      <sz val="8"/>
      <color theme="1"/>
      <name val="Times New Roman"/>
      <family val="1"/>
      <charset val="204"/>
    </font>
    <font>
      <sz val="11"/>
      <color rgb="FF000000"/>
      <name val="Calibri"/>
      <family val="2"/>
      <charset val="204"/>
    </font>
    <font>
      <sz val="11"/>
      <color theme="1"/>
      <name val="Arial"/>
      <family val="2"/>
      <charset val="204"/>
    </font>
    <font>
      <b/>
      <i/>
      <sz val="16"/>
      <color theme="1"/>
      <name val="Arial"/>
      <family val="2"/>
      <charset val="204"/>
    </font>
    <font>
      <b/>
      <i/>
      <u/>
      <sz val="11"/>
      <color theme="1"/>
      <name val="Arial"/>
      <family val="2"/>
      <charset val="204"/>
    </font>
    <font>
      <sz val="11"/>
      <color rgb="FF000000"/>
      <name val="Calibri"/>
      <family val="2"/>
      <charset val="1"/>
    </font>
    <font>
      <sz val="11"/>
      <color theme="1"/>
      <name val="Calibri"/>
      <family val="2"/>
      <charset val="204"/>
      <scheme val="minor"/>
    </font>
    <font>
      <sz val="11"/>
      <color theme="1"/>
      <name val="Times New Roman"/>
      <family val="1"/>
      <charset val="204"/>
    </font>
    <font>
      <sz val="14"/>
      <color theme="1"/>
      <name val="Times New Roman"/>
      <family val="1"/>
      <charset val="204"/>
    </font>
    <font>
      <sz val="10"/>
      <color theme="1"/>
      <name val="Times New Roman"/>
      <family val="1"/>
      <charset val="204"/>
    </font>
    <font>
      <sz val="10"/>
      <color theme="1"/>
      <name val="Calibri"/>
      <family val="2"/>
      <charset val="204"/>
      <scheme val="minor"/>
    </font>
    <font>
      <b/>
      <sz val="10"/>
      <color theme="1"/>
      <name val="Times New Roman"/>
      <family val="1"/>
      <charset val="204"/>
    </font>
    <font>
      <b/>
      <sz val="12"/>
      <color indexed="8"/>
      <name val="Times New Roman"/>
      <family val="1"/>
      <charset val="204"/>
    </font>
    <font>
      <b/>
      <sz val="11"/>
      <color indexed="8"/>
      <name val="Times New Roman"/>
      <family val="1"/>
      <charset val="204"/>
    </font>
    <font>
      <b/>
      <sz val="9"/>
      <color indexed="8"/>
      <name val="Times New Roman"/>
      <family val="1"/>
      <charset val="204"/>
    </font>
    <font>
      <i/>
      <sz val="12"/>
      <color indexed="8"/>
      <name val="Times New Roman"/>
      <family val="1"/>
      <charset val="204"/>
    </font>
    <font>
      <sz val="12"/>
      <color indexed="8"/>
      <name val="Times New Roman"/>
      <family val="1"/>
      <charset val="204"/>
    </font>
    <font>
      <sz val="10"/>
      <color indexed="8"/>
      <name val="Times New Roman"/>
      <family val="1"/>
      <charset val="204"/>
    </font>
    <font>
      <sz val="12"/>
      <name val="Times New Roman"/>
      <family val="1"/>
      <charset val="204"/>
    </font>
    <font>
      <b/>
      <sz val="12"/>
      <color rgb="FF000000"/>
      <name val="Times New Roman"/>
      <family val="1"/>
      <charset val="204"/>
    </font>
    <font>
      <b/>
      <sz val="11"/>
      <color rgb="FF000000"/>
      <name val="Times New Roman"/>
      <family val="1"/>
      <charset val="204"/>
    </font>
    <font>
      <b/>
      <sz val="9"/>
      <color rgb="FF000000"/>
      <name val="Times New Roman"/>
      <family val="1"/>
      <charset val="204"/>
    </font>
    <font>
      <i/>
      <sz val="12"/>
      <color rgb="FF000000"/>
      <name val="Times New Roman"/>
      <family val="1"/>
      <charset val="204"/>
    </font>
    <font>
      <sz val="12"/>
      <color rgb="FF000000"/>
      <name val="Times New Roman"/>
      <family val="1"/>
      <charset val="204"/>
    </font>
    <font>
      <sz val="9"/>
      <color theme="1"/>
      <name val="Calibri"/>
      <family val="2"/>
      <charset val="204"/>
      <scheme val="minor"/>
    </font>
    <font>
      <b/>
      <sz val="9"/>
      <name val="Times New Roman"/>
      <family val="1"/>
      <charset val="204"/>
    </font>
    <font>
      <sz val="9"/>
      <color theme="1"/>
      <name val="Times New Roman"/>
      <family val="1"/>
      <charset val="204"/>
    </font>
    <font>
      <sz val="9"/>
      <name val="Times New Roman"/>
      <family val="1"/>
      <charset val="204"/>
    </font>
    <font>
      <b/>
      <sz val="14"/>
      <color theme="1"/>
      <name val="Times New Roman"/>
      <family val="1"/>
      <charset val="204"/>
    </font>
    <font>
      <sz val="12"/>
      <color theme="1"/>
      <name val="Calibri"/>
      <family val="2"/>
      <charset val="204"/>
    </font>
    <font>
      <sz val="12"/>
      <color rgb="FF00000A"/>
      <name val="Times New Roman"/>
      <family val="1"/>
      <charset val="204"/>
    </font>
    <font>
      <b/>
      <sz val="12"/>
      <name val="Times New Roman"/>
      <family val="1"/>
      <charset val="204"/>
    </font>
    <font>
      <i/>
      <sz val="14"/>
      <color theme="1"/>
      <name val="Times New Roman"/>
      <family val="1"/>
      <charset val="204"/>
    </font>
    <font>
      <sz val="12"/>
      <color theme="1"/>
      <name val="Calibri"/>
      <family val="2"/>
      <charset val="204"/>
      <scheme val="minor"/>
    </font>
    <font>
      <sz val="10"/>
      <color rgb="FF000000"/>
      <name val="Times New Roman"/>
      <family val="1"/>
      <charset val="204"/>
    </font>
    <font>
      <b/>
      <sz val="10"/>
      <color rgb="FF000000"/>
      <name val="Times New Roman"/>
      <family val="1"/>
      <charset val="204"/>
    </font>
    <font>
      <sz val="10"/>
      <color rgb="FF000000"/>
      <name val="Calibri"/>
      <family val="2"/>
      <charset val="204"/>
    </font>
    <font>
      <i/>
      <sz val="10"/>
      <color rgb="FF000000"/>
      <name val="Times New Roman"/>
      <family val="1"/>
      <charset val="204"/>
    </font>
    <font>
      <b/>
      <i/>
      <sz val="12"/>
      <color theme="1"/>
      <name val="Times New Roman"/>
      <family val="1"/>
      <charset val="204"/>
    </font>
    <font>
      <b/>
      <i/>
      <sz val="11"/>
      <color theme="1"/>
      <name val="Calibri"/>
      <family val="2"/>
      <charset val="204"/>
      <scheme val="minor"/>
    </font>
    <font>
      <b/>
      <i/>
      <sz val="10"/>
      <color theme="1"/>
      <name val="Times New Roman"/>
      <family val="1"/>
      <charset val="204"/>
    </font>
    <font>
      <b/>
      <i/>
      <sz val="12"/>
      <color rgb="FF000000"/>
      <name val="Times New Roman"/>
      <family val="1"/>
      <charset val="204"/>
    </font>
    <font>
      <b/>
      <i/>
      <sz val="16"/>
      <color rgb="FF000000"/>
      <name val="Times New Roman"/>
      <family val="1"/>
      <charset val="204"/>
    </font>
    <font>
      <b/>
      <i/>
      <sz val="11"/>
      <color theme="1"/>
      <name val="Times New Roman"/>
      <family val="1"/>
      <charset val="204"/>
    </font>
    <font>
      <sz val="14"/>
      <color theme="1"/>
      <name val="Calibri"/>
      <family val="2"/>
      <charset val="204"/>
      <scheme val="minor"/>
    </font>
    <font>
      <i/>
      <sz val="16"/>
      <color theme="1"/>
      <name val="Times New Roman"/>
      <family val="1"/>
      <charset val="204"/>
    </font>
    <font>
      <b/>
      <sz val="8"/>
      <color indexed="8"/>
      <name val="Times New Roman"/>
      <family val="1"/>
      <charset val="204"/>
    </font>
    <font>
      <b/>
      <i/>
      <sz val="12"/>
      <color rgb="FFFF0000"/>
      <name val="Times New Roman"/>
      <family val="1"/>
      <charset val="204"/>
    </font>
    <font>
      <b/>
      <i/>
      <sz val="11"/>
      <color rgb="FF000000"/>
      <name val="Calibri"/>
      <family val="2"/>
      <charset val="204"/>
    </font>
    <font>
      <sz val="14"/>
      <color rgb="FF000000"/>
      <name val="Times New Roman"/>
      <family val="1"/>
      <charset val="204"/>
    </font>
    <font>
      <b/>
      <i/>
      <sz val="14"/>
      <color theme="1"/>
      <name val="Times New Roman"/>
      <family val="1"/>
      <charset val="204"/>
    </font>
    <font>
      <b/>
      <i/>
      <sz val="16"/>
      <color rgb="FF000000"/>
      <name val="Arial"/>
      <family val="2"/>
      <charset val="204"/>
    </font>
    <font>
      <b/>
      <i/>
      <u/>
      <sz val="11"/>
      <color rgb="FF000000"/>
      <name val="Arial"/>
      <family val="2"/>
      <charset val="204"/>
    </font>
    <font>
      <sz val="10"/>
      <color rgb="FF000000"/>
      <name val="Arial"/>
      <family val="2"/>
      <charset val="204"/>
    </font>
    <font>
      <sz val="11"/>
      <color rgb="FF000000"/>
      <name val="Arial"/>
      <family val="2"/>
      <charset val="204"/>
    </font>
    <font>
      <sz val="10"/>
      <color rgb="FF000000"/>
      <name val="Times New Roman1"/>
      <charset val="204"/>
    </font>
    <font>
      <sz val="11"/>
      <color rgb="FF000000"/>
      <name val="Times New Roman"/>
      <family val="1"/>
      <charset val="204"/>
    </font>
    <font>
      <sz val="9"/>
      <color rgb="FF000000"/>
      <name val="Times New Roman"/>
      <family val="1"/>
      <charset val="204"/>
    </font>
    <font>
      <b/>
      <u/>
      <sz val="11"/>
      <color theme="1"/>
      <name val="Times New Roman"/>
      <family val="1"/>
      <charset val="204"/>
    </font>
    <font>
      <sz val="14"/>
      <color rgb="FF000000"/>
      <name val="Times New Roman"/>
      <family val="1"/>
      <charset val="1"/>
    </font>
    <font>
      <sz val="14"/>
      <color rgb="FF000000"/>
      <name val="Calibri"/>
      <family val="2"/>
      <charset val="204"/>
    </font>
    <font>
      <sz val="14"/>
      <color rgb="FF000000"/>
      <name val="Calibri"/>
      <family val="2"/>
      <charset val="1"/>
    </font>
    <font>
      <b/>
      <sz val="14"/>
      <color rgb="FF000000"/>
      <name val="Times New Roman"/>
      <family val="1"/>
      <charset val="204"/>
    </font>
    <font>
      <b/>
      <sz val="14"/>
      <color rgb="FF000000"/>
      <name val="Calibri"/>
      <family val="2"/>
      <charset val="204"/>
    </font>
    <font>
      <u/>
      <sz val="12.1"/>
      <color theme="10"/>
      <name val="Calibri"/>
      <family val="2"/>
      <charset val="204"/>
    </font>
    <font>
      <u/>
      <sz val="7.7"/>
      <color theme="10"/>
      <name val="Calibri"/>
      <family val="2"/>
      <charset val="204"/>
    </font>
    <font>
      <u/>
      <sz val="11"/>
      <color theme="10"/>
      <name val="Calibri"/>
      <family val="2"/>
      <charset val="204"/>
    </font>
    <font>
      <u/>
      <sz val="11"/>
      <color theme="10"/>
      <name val="Calibri"/>
      <family val="2"/>
      <charset val="204"/>
      <scheme val="minor"/>
    </font>
    <font>
      <sz val="14"/>
      <name val="Times New Roman"/>
      <family val="1"/>
      <charset val="204"/>
    </font>
    <font>
      <u/>
      <sz val="6.05"/>
      <color theme="10"/>
      <name val="Calibri"/>
      <family val="2"/>
      <charset val="204"/>
    </font>
    <font>
      <u/>
      <sz val="12"/>
      <color theme="10"/>
      <name val="Calibri"/>
      <family val="2"/>
      <charset val="204"/>
    </font>
    <font>
      <u/>
      <sz val="7.7"/>
      <color rgb="FF0000FF"/>
      <name val="Calibri"/>
      <family val="2"/>
      <charset val="204"/>
    </font>
    <font>
      <u/>
      <sz val="11"/>
      <color rgb="FF0000FF"/>
      <name val="Calibri"/>
      <family val="2"/>
      <charset val="204"/>
    </font>
    <font>
      <u/>
      <sz val="6.05"/>
      <color rgb="FF0000FF"/>
      <name val="Calibri"/>
      <family val="2"/>
      <charset val="204"/>
    </font>
    <font>
      <u/>
      <sz val="12.1"/>
      <color rgb="FF0000FF"/>
      <name val="Calibri"/>
      <family val="2"/>
      <charset val="204"/>
    </font>
    <font>
      <sz val="11"/>
      <color indexed="8"/>
      <name val="Arial"/>
      <family val="2"/>
      <charset val="204"/>
    </font>
    <font>
      <sz val="16"/>
      <color theme="1"/>
      <name val="Times New Roman"/>
      <family val="1"/>
      <charset val="204"/>
    </font>
    <font>
      <b/>
      <sz val="18"/>
      <color theme="1"/>
      <name val="Times New Roman"/>
      <family val="1"/>
      <charset val="204"/>
    </font>
    <font>
      <sz val="18"/>
      <color theme="1"/>
      <name val="Times New Roman"/>
      <family val="1"/>
      <charset val="204"/>
    </font>
    <font>
      <b/>
      <sz val="18"/>
      <name val="Times New Roman"/>
      <family val="1"/>
      <charset val="204"/>
    </font>
    <font>
      <i/>
      <sz val="18"/>
      <color theme="1"/>
      <name val="Times New Roman"/>
      <family val="1"/>
      <charset val="204"/>
    </font>
    <font>
      <b/>
      <sz val="18"/>
      <color rgb="FF000000"/>
      <name val="Times New Roman"/>
      <family val="1"/>
      <charset val="204"/>
    </font>
    <font>
      <sz val="18"/>
      <color rgb="FF000000"/>
      <name val="Times New Roman"/>
      <family val="1"/>
      <charset val="204"/>
    </font>
    <font>
      <u/>
      <sz val="14"/>
      <color theme="10"/>
      <name val="Calibri"/>
      <family val="2"/>
      <charset val="204"/>
      <scheme val="minor"/>
    </font>
    <font>
      <sz val="10"/>
      <name val="Times New Roman"/>
      <family val="1"/>
      <charset val="204"/>
    </font>
    <font>
      <sz val="14"/>
      <color rgb="FFFF0000"/>
      <name val="Times New Roman"/>
      <family val="1"/>
      <charset val="204"/>
    </font>
    <font>
      <sz val="12"/>
      <color rgb="FF000000"/>
      <name val="Times New Roman"/>
      <family val="1"/>
      <charset val="1"/>
    </font>
    <font>
      <sz val="10"/>
      <color theme="1"/>
      <name val="Arial"/>
      <family val="2"/>
      <charset val="204"/>
    </font>
    <font>
      <sz val="10"/>
      <color rgb="FF000000"/>
      <name val="Times New Roman11"/>
      <charset val="204"/>
    </font>
    <font>
      <sz val="11"/>
      <color indexed="8"/>
      <name val="Times New Roman"/>
      <family val="1"/>
      <charset val="204"/>
    </font>
    <font>
      <b/>
      <i/>
      <sz val="14"/>
      <color theme="1"/>
      <name val="Calibri"/>
      <family val="2"/>
      <charset val="204"/>
      <scheme val="minor"/>
    </font>
    <font>
      <b/>
      <i/>
      <sz val="11"/>
      <color indexed="8"/>
      <name val="Calibri"/>
      <family val="2"/>
      <charset val="204"/>
    </font>
    <font>
      <u/>
      <sz val="7.7"/>
      <color theme="10"/>
      <name val="Times New Roman"/>
      <family val="1"/>
      <charset val="204"/>
    </font>
    <font>
      <u/>
      <sz val="14"/>
      <color theme="10"/>
      <name val="Calibri"/>
      <family val="2"/>
      <charset val="204"/>
    </font>
    <font>
      <sz val="12"/>
      <color theme="10"/>
      <name val="Calibri"/>
      <family val="2"/>
      <charset val="204"/>
    </font>
    <font>
      <i/>
      <sz val="16"/>
      <color rgb="FF000000"/>
      <name val="Times New Roman"/>
      <family val="1"/>
      <charset val="204"/>
    </font>
    <font>
      <b/>
      <sz val="16"/>
      <color theme="1"/>
      <name val="Times New Roman"/>
      <family val="1"/>
      <charset val="204"/>
    </font>
    <font>
      <sz val="16"/>
      <color theme="1"/>
      <name val="Calibri"/>
      <family val="2"/>
      <charset val="204"/>
      <scheme val="minor"/>
    </font>
    <font>
      <b/>
      <sz val="16"/>
      <name val="Times New Roman"/>
      <family val="1"/>
      <charset val="204"/>
    </font>
    <font>
      <b/>
      <sz val="16"/>
      <color rgb="FF000000"/>
      <name val="Times New Roman"/>
      <family val="1"/>
      <charset val="204"/>
    </font>
    <font>
      <b/>
      <sz val="16"/>
      <color rgb="FF000000"/>
      <name val="Calibri"/>
      <family val="2"/>
      <charset val="204"/>
    </font>
    <font>
      <sz val="16"/>
      <color rgb="FF000000"/>
      <name val="Calibri"/>
      <family val="2"/>
      <charset val="204"/>
    </font>
    <font>
      <sz val="16"/>
      <color rgb="FF000000"/>
      <name val="Calibri"/>
      <family val="2"/>
      <charset val="1"/>
    </font>
    <font>
      <sz val="16"/>
      <color rgb="FF000000"/>
      <name val="Times New Roman"/>
      <family val="1"/>
      <charset val="204"/>
    </font>
    <font>
      <sz val="16"/>
      <name val="Times New Roman"/>
      <family val="1"/>
      <charset val="204"/>
    </font>
    <font>
      <sz val="16"/>
      <name val="Calibri"/>
      <family val="2"/>
      <charset val="204"/>
    </font>
    <font>
      <sz val="16"/>
      <color indexed="8"/>
      <name val="Times New Roman"/>
      <family val="1"/>
      <charset val="204"/>
    </font>
    <font>
      <b/>
      <i/>
      <sz val="16"/>
      <color theme="1"/>
      <name val="Times New Roman"/>
      <family val="1"/>
      <charset val="204"/>
    </font>
    <font>
      <sz val="16"/>
      <color rgb="FFFF0000"/>
      <name val="Calibri"/>
      <family val="2"/>
      <charset val="204"/>
    </font>
    <font>
      <sz val="11"/>
      <name val="Times New Roman"/>
      <family val="1"/>
      <charset val="204"/>
    </font>
    <font>
      <sz val="9"/>
      <color rgb="FFFF0000"/>
      <name val="Times New Roman"/>
      <family val="1"/>
      <charset val="204"/>
    </font>
    <font>
      <u/>
      <sz val="8"/>
      <color theme="10"/>
      <name val="Calibri"/>
      <family val="2"/>
      <charset val="204"/>
      <scheme val="minor"/>
    </font>
    <font>
      <u/>
      <sz val="16"/>
      <color theme="10"/>
      <name val="Calibri"/>
      <family val="2"/>
      <charset val="204"/>
      <scheme val="minor"/>
    </font>
    <font>
      <u/>
      <sz val="10"/>
      <color theme="10"/>
      <name val="Calibri"/>
      <family val="2"/>
      <charset val="204"/>
    </font>
    <font>
      <sz val="10"/>
      <color theme="10"/>
      <name val="Calibri"/>
      <family val="2"/>
      <charset val="204"/>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FF00"/>
        <bgColor rgb="FFFFFF00"/>
      </patternFill>
    </fill>
    <fill>
      <patternFill patternType="solid">
        <fgColor rgb="FFFFC000"/>
        <bgColor indexed="64"/>
      </patternFill>
    </fill>
    <fill>
      <patternFill patternType="solid">
        <fgColor rgb="FFFFC000"/>
        <bgColor rgb="FFFF9900"/>
      </patternFill>
    </fill>
    <fill>
      <patternFill patternType="solid">
        <fgColor theme="2"/>
        <bgColor indexed="64"/>
      </patternFill>
    </fill>
    <fill>
      <patternFill patternType="solid">
        <fgColor theme="3" tint="0.79998168889431442"/>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0" tint="-4.9989318521683403E-2"/>
        <bgColor indexed="64"/>
      </patternFill>
    </fill>
    <fill>
      <patternFill patternType="solid">
        <fgColor rgb="FFFFFFFF"/>
        <bgColor rgb="FFFFFFFF"/>
      </patternFill>
    </fill>
    <fill>
      <patternFill patternType="solid">
        <fgColor indexed="13"/>
        <bgColor indexed="64"/>
      </patternFill>
    </fill>
    <fill>
      <patternFill patternType="solid">
        <fgColor theme="2" tint="-0.499984740745262"/>
        <bgColor indexed="64"/>
      </patternFill>
    </fill>
    <fill>
      <patternFill patternType="solid">
        <fgColor rgb="FFFF0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diagonal/>
    </border>
  </borders>
  <cellStyleXfs count="234">
    <xf numFmtId="0" fontId="0" fillId="0" borderId="0"/>
    <xf numFmtId="0" fontId="8" fillId="0" borderId="0"/>
    <xf numFmtId="0" fontId="9" fillId="0" borderId="0"/>
    <xf numFmtId="0" fontId="12" fillId="0" borderId="0"/>
    <xf numFmtId="0" fontId="12" fillId="0" borderId="0"/>
    <xf numFmtId="0" fontId="13" fillId="0" borderId="0"/>
    <xf numFmtId="167" fontId="12" fillId="0" borderId="0"/>
    <xf numFmtId="0" fontId="14" fillId="0" borderId="0">
      <alignment horizontal="center"/>
    </xf>
    <xf numFmtId="0" fontId="14" fillId="0" borderId="0">
      <alignment horizontal="center" textRotation="90"/>
    </xf>
    <xf numFmtId="0" fontId="15" fillId="0" borderId="0"/>
    <xf numFmtId="168" fontId="15" fillId="0" borderId="0"/>
    <xf numFmtId="0" fontId="9" fillId="0" borderId="0"/>
    <xf numFmtId="0" fontId="16" fillId="0" borderId="0"/>
    <xf numFmtId="164" fontId="17" fillId="0" borderId="0" applyFont="0" applyFill="0" applyBorder="0" applyAlignment="0" applyProtection="0"/>
    <xf numFmtId="179" fontId="12" fillId="0" borderId="0" applyBorder="0" applyProtection="0"/>
    <xf numFmtId="0" fontId="12" fillId="0" borderId="0"/>
    <xf numFmtId="167" fontId="12" fillId="0" borderId="0"/>
    <xf numFmtId="167" fontId="63" fillId="0" borderId="0"/>
    <xf numFmtId="167" fontId="64" fillId="0" borderId="0"/>
    <xf numFmtId="167" fontId="62" fillId="0" borderId="0">
      <alignment horizontal="center"/>
    </xf>
    <xf numFmtId="0" fontId="12" fillId="0" borderId="0"/>
    <xf numFmtId="180" fontId="12" fillId="0" borderId="0"/>
    <xf numFmtId="164" fontId="9" fillId="0" borderId="0" applyFont="0" applyFill="0" applyBorder="0" applyAlignment="0" applyProtection="0"/>
    <xf numFmtId="167" fontId="62" fillId="0" borderId="0">
      <alignment horizontal="center" textRotation="90"/>
    </xf>
    <xf numFmtId="168" fontId="63" fillId="0" borderId="0"/>
    <xf numFmtId="167" fontId="12" fillId="0" borderId="0"/>
    <xf numFmtId="167" fontId="12" fillId="0" borderId="0"/>
    <xf numFmtId="167" fontId="65" fillId="0" borderId="0"/>
    <xf numFmtId="167" fontId="12" fillId="0" borderId="0"/>
    <xf numFmtId="167" fontId="12" fillId="0" borderId="0"/>
    <xf numFmtId="167" fontId="12" fillId="0" borderId="0"/>
    <xf numFmtId="180" fontId="12" fillId="0" borderId="0"/>
    <xf numFmtId="182" fontId="12" fillId="0" borderId="0"/>
    <xf numFmtId="182" fontId="12" fillId="0" borderId="0"/>
    <xf numFmtId="43" fontId="17" fillId="0" borderId="0" applyFont="0" applyFill="0" applyBorder="0" applyAlignment="0" applyProtection="0"/>
    <xf numFmtId="0" fontId="65" fillId="0" borderId="0"/>
    <xf numFmtId="180" fontId="12" fillId="0" borderId="0" applyBorder="0" applyProtection="0"/>
    <xf numFmtId="167" fontId="12" fillId="0" borderId="0" applyBorder="0" applyProtection="0"/>
    <xf numFmtId="167" fontId="12" fillId="0" borderId="0" applyBorder="0" applyProtection="0"/>
    <xf numFmtId="167" fontId="12" fillId="0" borderId="0"/>
    <xf numFmtId="0" fontId="12" fillId="0" borderId="0" applyNumberFormat="0" applyBorder="0" applyProtection="0"/>
    <xf numFmtId="0" fontId="12" fillId="0" borderId="0" applyNumberFormat="0" applyBorder="0" applyProtection="0"/>
    <xf numFmtId="167" fontId="12" fillId="0" borderId="0" applyBorder="0" applyProtection="0"/>
    <xf numFmtId="167" fontId="12" fillId="0" borderId="0"/>
    <xf numFmtId="0" fontId="12" fillId="0" borderId="0" applyNumberFormat="0" applyBorder="0" applyProtection="0"/>
    <xf numFmtId="167" fontId="12" fillId="0" borderId="0"/>
    <xf numFmtId="0" fontId="62" fillId="0" borderId="0" applyNumberFormat="0" applyBorder="0" applyProtection="0">
      <alignment horizontal="center"/>
    </xf>
    <xf numFmtId="167" fontId="62" fillId="0" borderId="0" applyBorder="0" applyProtection="0">
      <alignment horizontal="center"/>
    </xf>
    <xf numFmtId="167" fontId="62" fillId="0" borderId="0">
      <alignment horizontal="center"/>
    </xf>
    <xf numFmtId="0" fontId="14" fillId="0" borderId="0">
      <alignment horizontal="center"/>
    </xf>
    <xf numFmtId="0" fontId="62" fillId="0" borderId="0" applyNumberFormat="0" applyBorder="0" applyProtection="0">
      <alignment horizontal="center" textRotation="90"/>
    </xf>
    <xf numFmtId="167" fontId="62" fillId="0" borderId="0" applyBorder="0" applyProtection="0">
      <alignment horizontal="center" textRotation="90"/>
    </xf>
    <xf numFmtId="167" fontId="62" fillId="0" borderId="0">
      <alignment horizontal="center" textRotation="90"/>
    </xf>
    <xf numFmtId="0" fontId="14" fillId="0" borderId="0">
      <alignment horizontal="center" textRotation="90"/>
    </xf>
    <xf numFmtId="0" fontId="63" fillId="0" borderId="0" applyNumberFormat="0" applyBorder="0" applyProtection="0"/>
    <xf numFmtId="167" fontId="63" fillId="0" borderId="0" applyBorder="0" applyProtection="0"/>
    <xf numFmtId="167" fontId="63" fillId="0" borderId="0"/>
    <xf numFmtId="0" fontId="15" fillId="0" borderId="0"/>
    <xf numFmtId="168" fontId="63" fillId="0" borderId="0" applyBorder="0" applyProtection="0"/>
    <xf numFmtId="168" fontId="63" fillId="0" borderId="0" applyBorder="0" applyProtection="0"/>
    <xf numFmtId="168" fontId="63" fillId="0" borderId="0"/>
    <xf numFmtId="168" fontId="15" fillId="0" borderId="0"/>
    <xf numFmtId="167" fontId="64" fillId="0" borderId="0" applyBorder="0" applyProtection="0"/>
    <xf numFmtId="167" fontId="12" fillId="0" borderId="0" applyBorder="0" applyProtection="0"/>
    <xf numFmtId="167" fontId="12" fillId="0" borderId="0" applyBorder="0" applyProtection="0"/>
    <xf numFmtId="0" fontId="12" fillId="0" borderId="0" applyNumberFormat="0" applyBorder="0" applyProtection="0"/>
    <xf numFmtId="167" fontId="12" fillId="0" borderId="0"/>
    <xf numFmtId="167" fontId="64" fillId="0" borderId="0" applyBorder="0" applyProtection="0"/>
    <xf numFmtId="0" fontId="64" fillId="0" borderId="0" applyNumberFormat="0" applyBorder="0" applyProtection="0"/>
    <xf numFmtId="167" fontId="64" fillId="0" borderId="0"/>
    <xf numFmtId="167" fontId="12" fillId="0" borderId="0" applyBorder="0" applyProtection="0"/>
    <xf numFmtId="167" fontId="12" fillId="0" borderId="0" applyBorder="0" applyProtection="0"/>
    <xf numFmtId="0" fontId="12" fillId="0" borderId="0" applyNumberFormat="0" applyBorder="0" applyProtection="0"/>
    <xf numFmtId="167" fontId="12" fillId="0" borderId="0"/>
    <xf numFmtId="167" fontId="65" fillId="0" borderId="0" applyBorder="0" applyProtection="0"/>
    <xf numFmtId="167" fontId="65" fillId="0" borderId="0" applyBorder="0" applyProtection="0"/>
    <xf numFmtId="0" fontId="65" fillId="0" borderId="0" applyNumberFormat="0" applyFont="0" applyBorder="0" applyProtection="0"/>
    <xf numFmtId="167" fontId="65" fillId="0" borderId="0"/>
    <xf numFmtId="167" fontId="12" fillId="0" borderId="0" applyBorder="0" applyProtection="0"/>
    <xf numFmtId="167" fontId="12" fillId="0" borderId="0" applyBorder="0" applyProtection="0"/>
    <xf numFmtId="0" fontId="12" fillId="0" borderId="0" applyNumberFormat="0" applyBorder="0" applyProtection="0"/>
    <xf numFmtId="167" fontId="12" fillId="0" borderId="0"/>
    <xf numFmtId="167" fontId="12" fillId="0" borderId="0" applyBorder="0" applyProtection="0"/>
    <xf numFmtId="167" fontId="12" fillId="0" borderId="0" applyBorder="0" applyProtection="0"/>
    <xf numFmtId="0" fontId="12" fillId="0" borderId="0" applyNumberFormat="0" applyBorder="0" applyProtection="0"/>
    <xf numFmtId="167" fontId="12" fillId="0" borderId="0"/>
    <xf numFmtId="0" fontId="12" fillId="0" borderId="0" applyNumberFormat="0" applyBorder="0" applyProtection="0"/>
    <xf numFmtId="0" fontId="13" fillId="0" borderId="0"/>
    <xf numFmtId="167" fontId="12" fillId="0" borderId="0" applyBorder="0" applyProtection="0"/>
    <xf numFmtId="167" fontId="12" fillId="0" borderId="0" applyBorder="0" applyProtection="0"/>
    <xf numFmtId="0" fontId="12" fillId="0" borderId="0" applyNumberFormat="0" applyBorder="0" applyProtection="0"/>
    <xf numFmtId="167" fontId="12" fillId="0" borderId="0"/>
    <xf numFmtId="180" fontId="12" fillId="0" borderId="0" applyBorder="0" applyProtection="0"/>
    <xf numFmtId="180" fontId="12" fillId="0" borderId="0" applyBorder="0" applyProtection="0"/>
    <xf numFmtId="183" fontId="12" fillId="0" borderId="0" applyBorder="0" applyProtection="0"/>
    <xf numFmtId="182" fontId="12" fillId="0" borderId="0"/>
    <xf numFmtId="183" fontId="65" fillId="0" borderId="0" applyFont="0" applyFill="0" applyBorder="0" applyAlignment="0" applyProtection="0"/>
    <xf numFmtId="183" fontId="65" fillId="0" borderId="0" applyFont="0" applyFill="0" applyBorder="0" applyAlignment="0" applyProtection="0"/>
    <xf numFmtId="0" fontId="12" fillId="0" borderId="0" applyBorder="0" applyProtection="0"/>
    <xf numFmtId="0" fontId="75"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xf numFmtId="185" fontId="12" fillId="0" borderId="0"/>
    <xf numFmtId="184" fontId="63" fillId="0" borderId="0"/>
    <xf numFmtId="185" fontId="12" fillId="0" borderId="0" applyBorder="0" applyProtection="0"/>
    <xf numFmtId="0" fontId="85" fillId="0" borderId="0" applyBorder="0" applyProtection="0"/>
    <xf numFmtId="0" fontId="12" fillId="0" borderId="0" applyBorder="0" applyProtection="0"/>
    <xf numFmtId="0" fontId="83" fillId="0" borderId="0" applyBorder="0" applyProtection="0"/>
    <xf numFmtId="184" fontId="63" fillId="0" borderId="0"/>
    <xf numFmtId="0" fontId="12" fillId="0" borderId="0" applyBorder="0" applyProtection="0"/>
    <xf numFmtId="0" fontId="12" fillId="0" borderId="0" applyBorder="0" applyProtection="0"/>
    <xf numFmtId="0" fontId="80" fillId="0" borderId="0" applyNumberFormat="0" applyFill="0" applyBorder="0" applyAlignment="0" applyProtection="0">
      <alignment vertical="top"/>
      <protection locked="0"/>
    </xf>
    <xf numFmtId="0" fontId="62" fillId="0" borderId="0">
      <alignment horizontal="center"/>
    </xf>
    <xf numFmtId="179" fontId="12" fillId="0" borderId="0" applyBorder="0" applyProtection="0"/>
    <xf numFmtId="184" fontId="63" fillId="0" borderId="0"/>
    <xf numFmtId="185" fontId="12" fillId="0" borderId="0" applyBorder="0" applyProtection="0"/>
    <xf numFmtId="0" fontId="62" fillId="0" borderId="0" applyBorder="0" applyProtection="0">
      <alignment horizontal="center" textRotation="90"/>
    </xf>
    <xf numFmtId="0" fontId="84" fillId="0" borderId="0" applyBorder="0" applyProtection="0"/>
    <xf numFmtId="0" fontId="62" fillId="0" borderId="0" applyBorder="0" applyProtection="0">
      <alignment horizontal="center"/>
    </xf>
    <xf numFmtId="0" fontId="64" fillId="0" borderId="0" applyBorder="0" applyProtection="0"/>
    <xf numFmtId="0" fontId="82" fillId="0" borderId="0" applyBorder="0" applyProtection="0"/>
    <xf numFmtId="187" fontId="12" fillId="0" borderId="0" applyBorder="0" applyProtection="0"/>
    <xf numFmtId="0" fontId="62" fillId="0" borderId="0">
      <alignment horizontal="center" textRotation="90"/>
    </xf>
    <xf numFmtId="0" fontId="12" fillId="0" borderId="0" applyBorder="0" applyProtection="0"/>
    <xf numFmtId="0" fontId="12" fillId="0" borderId="0" applyBorder="0" applyProtection="0"/>
    <xf numFmtId="184" fontId="63" fillId="0" borderId="0"/>
    <xf numFmtId="0" fontId="63" fillId="0" borderId="0" applyBorder="0" applyProtection="0"/>
    <xf numFmtId="187" fontId="12" fillId="0" borderId="0" applyBorder="0" applyProtection="0"/>
    <xf numFmtId="0" fontId="12" fillId="0" borderId="0"/>
    <xf numFmtId="167" fontId="62" fillId="0" borderId="0">
      <alignment horizontal="center"/>
    </xf>
    <xf numFmtId="187" fontId="12" fillId="0" borderId="0" applyBorder="0" applyProtection="0"/>
    <xf numFmtId="184" fontId="63" fillId="0" borderId="0" applyBorder="0" applyProtection="0"/>
    <xf numFmtId="0" fontId="12" fillId="0" borderId="0" applyBorder="0" applyProtection="0"/>
    <xf numFmtId="0" fontId="62" fillId="0" borderId="0">
      <alignment horizontal="center" textRotation="90"/>
    </xf>
    <xf numFmtId="0" fontId="83" fillId="0" borderId="0" applyBorder="0" applyProtection="0"/>
    <xf numFmtId="0" fontId="12" fillId="0" borderId="0" applyBorder="0" applyProtection="0"/>
    <xf numFmtId="0" fontId="63" fillId="0" borderId="0"/>
    <xf numFmtId="188" fontId="12" fillId="0" borderId="0" applyBorder="0" applyProtection="0"/>
    <xf numFmtId="186" fontId="12" fillId="0" borderId="0"/>
    <xf numFmtId="186" fontId="12" fillId="0" borderId="0"/>
    <xf numFmtId="0" fontId="65" fillId="0" borderId="0"/>
    <xf numFmtId="0" fontId="12" fillId="0" borderId="0" applyBorder="0" applyProtection="0"/>
    <xf numFmtId="0" fontId="65" fillId="0" borderId="0"/>
    <xf numFmtId="184" fontId="63" fillId="0" borderId="0" applyBorder="0" applyProtection="0"/>
    <xf numFmtId="0" fontId="86" fillId="0" borderId="0" applyNumberFormat="0" applyFont="0" applyBorder="0" applyProtection="0"/>
    <xf numFmtId="183" fontId="86" fillId="0" borderId="0" applyFont="0" applyFill="0" applyBorder="0" applyAlignment="0" applyProtection="0"/>
    <xf numFmtId="43" fontId="9" fillId="0" borderId="0" applyFont="0" applyFill="0" applyBorder="0" applyAlignment="0" applyProtection="0"/>
    <xf numFmtId="183" fontId="86" fillId="0" borderId="0" applyFont="0" applyFill="0" applyBorder="0" applyAlignment="0" applyProtection="0"/>
    <xf numFmtId="182" fontId="13" fillId="0" borderId="0"/>
    <xf numFmtId="182" fontId="12" fillId="0" borderId="0"/>
    <xf numFmtId="182" fontId="12" fillId="0" borderId="0"/>
    <xf numFmtId="0" fontId="85" fillId="0" borderId="0"/>
    <xf numFmtId="0" fontId="12" fillId="0" borderId="0"/>
    <xf numFmtId="0" fontId="12" fillId="0" borderId="0"/>
    <xf numFmtId="0" fontId="12" fillId="0" borderId="0"/>
    <xf numFmtId="167"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12" fillId="0" borderId="0"/>
    <xf numFmtId="0" fontId="62" fillId="0" borderId="0">
      <alignment horizontal="center"/>
    </xf>
    <xf numFmtId="0" fontId="62" fillId="0" borderId="0">
      <alignment horizontal="center"/>
    </xf>
    <xf numFmtId="0" fontId="62" fillId="0" borderId="0">
      <alignment horizontal="center"/>
    </xf>
    <xf numFmtId="167" fontId="62" fillId="0" borderId="0">
      <alignment horizontal="center"/>
    </xf>
    <xf numFmtId="0" fontId="62" fillId="0" borderId="0">
      <alignment horizontal="center"/>
    </xf>
    <xf numFmtId="167" fontId="62" fillId="0" borderId="0">
      <alignment horizontal="center"/>
    </xf>
    <xf numFmtId="0" fontId="62" fillId="0" borderId="0">
      <alignment horizontal="center" textRotation="90"/>
    </xf>
    <xf numFmtId="0" fontId="62" fillId="0" borderId="0">
      <alignment horizontal="center" textRotation="90"/>
    </xf>
    <xf numFmtId="0" fontId="62" fillId="0" borderId="0">
      <alignment horizontal="center" textRotation="90"/>
    </xf>
    <xf numFmtId="167" fontId="62" fillId="0" borderId="0">
      <alignment horizontal="center" textRotation="90"/>
    </xf>
    <xf numFmtId="0" fontId="62" fillId="0" borderId="0">
      <alignment horizontal="center" textRotation="90"/>
    </xf>
    <xf numFmtId="167" fontId="62" fillId="0" borderId="0">
      <alignment horizontal="center" textRotation="90"/>
    </xf>
    <xf numFmtId="0" fontId="63" fillId="0" borderId="0"/>
    <xf numFmtId="0" fontId="63" fillId="0" borderId="0"/>
    <xf numFmtId="0" fontId="63" fillId="0" borderId="0"/>
    <xf numFmtId="167" fontId="63" fillId="0" borderId="0"/>
    <xf numFmtId="0" fontId="63" fillId="0" borderId="0"/>
    <xf numFmtId="167" fontId="63" fillId="0" borderId="0"/>
    <xf numFmtId="168" fontId="63" fillId="0" borderId="0"/>
    <xf numFmtId="168" fontId="63" fillId="0" borderId="0"/>
    <xf numFmtId="168" fontId="63" fillId="0" borderId="0"/>
    <xf numFmtId="168" fontId="63" fillId="0" borderId="0"/>
    <xf numFmtId="167" fontId="98" fillId="0" borderId="0"/>
    <xf numFmtId="0" fontId="12" fillId="0" borderId="0"/>
    <xf numFmtId="0" fontId="12" fillId="0" borderId="0"/>
    <xf numFmtId="0" fontId="12" fillId="0" borderId="0"/>
    <xf numFmtId="0" fontId="12" fillId="0" borderId="0"/>
    <xf numFmtId="0" fontId="12" fillId="0" borderId="0"/>
    <xf numFmtId="0" fontId="64" fillId="0" borderId="0"/>
    <xf numFmtId="0" fontId="64" fillId="0" borderId="0"/>
    <xf numFmtId="0" fontId="64" fillId="0" borderId="0"/>
    <xf numFmtId="0" fontId="64" fillId="0" borderId="0"/>
    <xf numFmtId="0" fontId="64" fillId="0" borderId="0"/>
    <xf numFmtId="0" fontId="12" fillId="0" borderId="0"/>
    <xf numFmtId="0" fontId="12" fillId="0" borderId="0"/>
    <xf numFmtId="0" fontId="12" fillId="0" borderId="0"/>
    <xf numFmtId="0" fontId="12" fillId="0" borderId="0"/>
    <xf numFmtId="0" fontId="12" fillId="0" borderId="0"/>
    <xf numFmtId="0" fontId="65" fillId="0" borderId="0"/>
    <xf numFmtId="0" fontId="65" fillId="0" borderId="0"/>
    <xf numFmtId="0" fontId="13" fillId="0" borderId="0"/>
    <xf numFmtId="0" fontId="65" fillId="0" borderId="0"/>
    <xf numFmtId="0" fontId="6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65" fillId="0" borderId="0"/>
    <xf numFmtId="167" fontId="65" fillId="0" borderId="0"/>
    <xf numFmtId="0" fontId="12" fillId="0" borderId="0"/>
    <xf numFmtId="0" fontId="12" fillId="0" borderId="0"/>
    <xf numFmtId="0" fontId="12" fillId="0" borderId="0"/>
    <xf numFmtId="0" fontId="12" fillId="0" borderId="0"/>
    <xf numFmtId="0" fontId="12" fillId="0" borderId="0"/>
    <xf numFmtId="182" fontId="12" fillId="0" borderId="0"/>
    <xf numFmtId="182" fontId="12" fillId="0" borderId="0"/>
    <xf numFmtId="193" fontId="12" fillId="0" borderId="0"/>
    <xf numFmtId="182" fontId="12" fillId="0" borderId="0"/>
    <xf numFmtId="182" fontId="13" fillId="0" borderId="0"/>
    <xf numFmtId="193" fontId="13" fillId="0" borderId="0"/>
    <xf numFmtId="182" fontId="13" fillId="0" borderId="0"/>
    <xf numFmtId="193" fontId="13" fillId="0" borderId="0"/>
  </cellStyleXfs>
  <cellXfs count="1075">
    <xf numFmtId="0" fontId="0" fillId="0" borderId="0" xfId="0"/>
    <xf numFmtId="0" fontId="4" fillId="0" borderId="1" xfId="0" applyFont="1" applyFill="1" applyBorder="1" applyAlignment="1">
      <alignment horizontal="center" vertical="center" wrapText="1"/>
    </xf>
    <xf numFmtId="0" fontId="0" fillId="0" borderId="0" xfId="0"/>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xf numFmtId="0" fontId="0" fillId="0" borderId="1" xfId="0" applyBorder="1"/>
    <xf numFmtId="0" fontId="0" fillId="0" borderId="1" xfId="0" applyFill="1" applyBorder="1"/>
    <xf numFmtId="0" fontId="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5" fillId="0" borderId="0" xfId="0" applyFont="1"/>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xf numFmtId="14" fontId="2" fillId="0" borderId="1"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21" fillId="0" borderId="0" xfId="0" applyFont="1" applyAlignment="1"/>
    <xf numFmtId="0" fontId="1" fillId="0" borderId="0" xfId="0" applyFont="1"/>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45" fillId="0" borderId="1" xfId="0" applyFont="1" applyBorder="1" applyAlignment="1">
      <alignment horizontal="center" vertical="center" wrapText="1"/>
    </xf>
    <xf numFmtId="0" fontId="45" fillId="0" borderId="1" xfId="0" applyFont="1" applyBorder="1" applyAlignment="1">
      <alignment horizontal="center" vertical="center"/>
    </xf>
    <xf numFmtId="0" fontId="0" fillId="0" borderId="0" xfId="0"/>
    <xf numFmtId="0" fontId="4" fillId="0" borderId="1" xfId="0" applyFont="1" applyFill="1" applyBorder="1" applyAlignment="1">
      <alignment horizontal="center" vertical="center" wrapText="1"/>
    </xf>
    <xf numFmtId="0" fontId="0" fillId="0" borderId="0" xfId="0"/>
    <xf numFmtId="0" fontId="0" fillId="0" borderId="1" xfId="0" applyBorder="1"/>
    <xf numFmtId="0" fontId="0" fillId="0" borderId="1" xfId="0" applyFill="1" applyBorder="1"/>
    <xf numFmtId="0" fontId="4" fillId="0" borderId="1" xfId="0" applyFont="1" applyFill="1" applyBorder="1" applyAlignment="1">
      <alignment horizontal="center" vertical="center" wrapText="1"/>
    </xf>
    <xf numFmtId="0" fontId="0" fillId="0" borderId="0" xfId="0"/>
    <xf numFmtId="0" fontId="4" fillId="0" borderId="1" xfId="0" applyFont="1" applyFill="1" applyBorder="1" applyAlignment="1">
      <alignment horizontal="center" vertical="center" wrapText="1"/>
    </xf>
    <xf numFmtId="0" fontId="0" fillId="0" borderId="0" xfId="0" applyFont="1"/>
    <xf numFmtId="164" fontId="2" fillId="0" borderId="1" xfId="13" applyFont="1" applyFill="1" applyBorder="1" applyAlignment="1">
      <alignment horizontal="center" vertical="center" wrapText="1"/>
    </xf>
    <xf numFmtId="0" fontId="0" fillId="0" borderId="0" xfId="0"/>
    <xf numFmtId="0" fontId="4"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18" fillId="0" borderId="0" xfId="0" applyFont="1"/>
    <xf numFmtId="0" fontId="0" fillId="0" borderId="0" xfId="0"/>
    <xf numFmtId="0" fontId="51" fillId="0" borderId="2" xfId="0" applyFont="1" applyFill="1" applyBorder="1" applyAlignment="1">
      <alignment horizontal="center" vertical="center" wrapText="1"/>
    </xf>
    <xf numFmtId="0" fontId="39" fillId="0" borderId="36" xfId="0" applyFont="1" applyBorder="1" applyAlignment="1">
      <alignment horizontal="center" vertical="center"/>
    </xf>
    <xf numFmtId="0" fontId="71" fillId="0" borderId="1" xfId="4" applyFont="1" applyBorder="1"/>
    <xf numFmtId="0" fontId="72" fillId="0" borderId="1" xfId="4" applyFont="1" applyBorder="1" applyAlignment="1">
      <alignment horizontal="left" vertical="top" wrapText="1"/>
    </xf>
    <xf numFmtId="164" fontId="73" fillId="0" borderId="1" xfId="13" applyFont="1" applyBorder="1" applyAlignment="1">
      <alignment horizontal="center" vertical="center" wrapText="1"/>
    </xf>
    <xf numFmtId="0" fontId="74" fillId="0" borderId="1" xfId="4" applyFont="1" applyBorder="1"/>
    <xf numFmtId="0" fontId="0" fillId="0" borderId="0" xfId="0"/>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ont="1"/>
    <xf numFmtId="0" fontId="31" fillId="0" borderId="1" xfId="4" applyFont="1" applyBorder="1" applyAlignment="1">
      <alignment horizontal="center" vertical="center" wrapText="1"/>
    </xf>
    <xf numFmtId="0" fontId="0" fillId="0" borderId="0" xfId="0"/>
    <xf numFmtId="0" fontId="13" fillId="0" borderId="0" xfId="5"/>
    <xf numFmtId="167" fontId="31" fillId="0" borderId="13" xfId="6" applyFont="1" applyFill="1" applyBorder="1" applyAlignment="1">
      <alignment horizontal="center" vertical="center" wrapText="1"/>
    </xf>
    <xf numFmtId="176" fontId="12" fillId="0" borderId="0" xfId="6" applyNumberFormat="1"/>
    <xf numFmtId="0" fontId="71" fillId="0" borderId="1" xfId="4" applyFont="1" applyBorder="1"/>
    <xf numFmtId="0" fontId="72" fillId="0" borderId="1" xfId="4" applyFont="1" applyBorder="1" applyAlignment="1">
      <alignment horizontal="left" vertical="top" wrapText="1"/>
    </xf>
    <xf numFmtId="164" fontId="73" fillId="0" borderId="1" xfId="13" applyFont="1" applyBorder="1" applyAlignment="1">
      <alignment horizontal="center" vertical="center" wrapText="1"/>
    </xf>
    <xf numFmtId="0" fontId="74" fillId="0" borderId="1" xfId="4" applyFont="1" applyBorder="1"/>
    <xf numFmtId="0" fontId="0" fillId="0" borderId="0" xfId="0"/>
    <xf numFmtId="0" fontId="4" fillId="0" borderId="1" xfId="0" applyFont="1" applyFill="1" applyBorder="1" applyAlignment="1">
      <alignment horizontal="center" vertical="center" wrapText="1"/>
    </xf>
    <xf numFmtId="0" fontId="18" fillId="0" borderId="0" xfId="0" applyFont="1"/>
    <xf numFmtId="0" fontId="18" fillId="0" borderId="1" xfId="0" applyFont="1" applyFill="1" applyBorder="1"/>
    <xf numFmtId="0" fontId="18" fillId="0" borderId="1" xfId="0" applyFont="1" applyBorder="1"/>
    <xf numFmtId="0" fontId="71" fillId="0" borderId="1" xfId="4" applyFont="1" applyBorder="1"/>
    <xf numFmtId="0" fontId="72" fillId="0" borderId="1" xfId="4" applyFont="1" applyBorder="1" applyAlignment="1">
      <alignment horizontal="left" vertical="top" wrapText="1"/>
    </xf>
    <xf numFmtId="164" fontId="73" fillId="0" borderId="1" xfId="13" applyFont="1" applyBorder="1" applyAlignment="1">
      <alignment horizontal="center" vertical="center" wrapText="1"/>
    </xf>
    <xf numFmtId="0" fontId="74" fillId="0" borderId="1" xfId="4" applyFont="1" applyBorder="1"/>
    <xf numFmtId="0" fontId="0" fillId="0" borderId="0" xfId="0"/>
    <xf numFmtId="0" fontId="4" fillId="0" borderId="1" xfId="0" applyFont="1" applyFill="1" applyBorder="1" applyAlignment="1">
      <alignment horizontal="center" vertical="center" wrapText="1"/>
    </xf>
    <xf numFmtId="0" fontId="71" fillId="0" borderId="1" xfId="4" applyFont="1" applyBorder="1"/>
    <xf numFmtId="0" fontId="72" fillId="0" borderId="1" xfId="4" applyFont="1" applyBorder="1" applyAlignment="1">
      <alignment horizontal="left" vertical="top" wrapText="1"/>
    </xf>
    <xf numFmtId="164" fontId="73" fillId="0" borderId="1" xfId="13" applyFont="1" applyBorder="1" applyAlignment="1">
      <alignment horizontal="center" vertical="center" wrapText="1"/>
    </xf>
    <xf numFmtId="0" fontId="74" fillId="0" borderId="1" xfId="4" applyFont="1" applyBorder="1"/>
    <xf numFmtId="0" fontId="0" fillId="0" borderId="0" xfId="0"/>
    <xf numFmtId="0" fontId="4" fillId="0" borderId="1" xfId="0" applyFont="1" applyFill="1" applyBorder="1" applyAlignment="1">
      <alignment horizontal="center" vertical="center" wrapText="1"/>
    </xf>
    <xf numFmtId="0" fontId="71" fillId="0" borderId="1" xfId="4" applyFont="1" applyBorder="1"/>
    <xf numFmtId="0" fontId="72" fillId="0" borderId="1" xfId="4" applyFont="1" applyBorder="1" applyAlignment="1">
      <alignment horizontal="left" vertical="top" wrapText="1"/>
    </xf>
    <xf numFmtId="164" fontId="73" fillId="0" borderId="1" xfId="13" applyFont="1" applyBorder="1" applyAlignment="1">
      <alignment horizontal="center" vertical="center" wrapText="1"/>
    </xf>
    <xf numFmtId="0" fontId="74" fillId="0" borderId="1" xfId="4" applyFont="1" applyBorder="1"/>
    <xf numFmtId="0" fontId="0" fillId="0" borderId="0" xfId="0"/>
    <xf numFmtId="0" fontId="4" fillId="0" borderId="1" xfId="0" applyFont="1" applyFill="1" applyBorder="1" applyAlignment="1">
      <alignment horizontal="center" vertical="center" wrapText="1"/>
    </xf>
    <xf numFmtId="0" fontId="71" fillId="0" borderId="1" xfId="4" applyFont="1" applyBorder="1"/>
    <xf numFmtId="0" fontId="72" fillId="0" borderId="1" xfId="4" applyFont="1" applyBorder="1" applyAlignment="1">
      <alignment horizontal="left" vertical="top" wrapText="1"/>
    </xf>
    <xf numFmtId="164" fontId="73" fillId="0" borderId="1" xfId="13" applyFont="1" applyBorder="1" applyAlignment="1">
      <alignment horizontal="center" vertical="center" wrapText="1"/>
    </xf>
    <xf numFmtId="0" fontId="74" fillId="0" borderId="1" xfId="4" applyFont="1" applyBorder="1"/>
    <xf numFmtId="0" fontId="0" fillId="0" borderId="0" xfId="0"/>
    <xf numFmtId="0" fontId="4" fillId="0" borderId="1" xfId="0" applyFont="1" applyFill="1" applyBorder="1" applyAlignment="1">
      <alignment horizontal="center" vertical="center" wrapText="1"/>
    </xf>
    <xf numFmtId="0" fontId="71" fillId="0" borderId="1" xfId="4" applyFont="1" applyBorder="1"/>
    <xf numFmtId="0" fontId="72" fillId="0" borderId="1" xfId="4" applyFont="1" applyBorder="1" applyAlignment="1">
      <alignment horizontal="left" vertical="top" wrapText="1"/>
    </xf>
    <xf numFmtId="164" fontId="73" fillId="0" borderId="1" xfId="13" applyFont="1" applyBorder="1" applyAlignment="1">
      <alignment horizontal="center" vertical="center" wrapText="1"/>
    </xf>
    <xf numFmtId="0" fontId="74" fillId="0" borderId="1" xfId="4" applyFont="1" applyBorder="1"/>
    <xf numFmtId="0" fontId="0" fillId="0" borderId="0" xfId="0"/>
    <xf numFmtId="0" fontId="0" fillId="0" borderId="0" xfId="0"/>
    <xf numFmtId="0" fontId="4" fillId="0" borderId="1" xfId="0" applyFont="1" applyFill="1" applyBorder="1" applyAlignment="1">
      <alignment horizontal="center" vertical="center" wrapText="1"/>
    </xf>
    <xf numFmtId="0" fontId="0" fillId="0" borderId="0" xfId="0" applyAlignment="1">
      <alignment wrapText="1"/>
    </xf>
    <xf numFmtId="0" fontId="71" fillId="0" borderId="1" xfId="4" applyFont="1" applyBorder="1"/>
    <xf numFmtId="0" fontId="72" fillId="0" borderId="1" xfId="4" applyFont="1" applyBorder="1" applyAlignment="1">
      <alignment horizontal="left" vertical="top" wrapText="1"/>
    </xf>
    <xf numFmtId="164" fontId="73" fillId="0" borderId="1" xfId="13" applyFont="1" applyBorder="1" applyAlignment="1">
      <alignment horizontal="center" vertical="center" wrapText="1"/>
    </xf>
    <xf numFmtId="0" fontId="74" fillId="0" borderId="1" xfId="4" applyFont="1" applyBorder="1"/>
    <xf numFmtId="179" fontId="73" fillId="0" borderId="1" xfId="14" applyFont="1" applyBorder="1" applyAlignment="1" applyProtection="1">
      <alignment horizontal="center" vertical="center" wrapText="1"/>
    </xf>
    <xf numFmtId="0" fontId="74" fillId="0" borderId="1" xfId="98" applyNumberFormat="1" applyFont="1" applyBorder="1"/>
    <xf numFmtId="0" fontId="71" fillId="0" borderId="1" xfId="98" applyNumberFormat="1" applyFont="1" applyBorder="1"/>
    <xf numFmtId="0" fontId="72" fillId="0" borderId="1" xfId="98" applyNumberFormat="1" applyFont="1" applyBorder="1" applyAlignment="1">
      <alignment horizontal="left" vertical="top" wrapText="1"/>
    </xf>
    <xf numFmtId="0" fontId="0" fillId="0" borderId="0" xfId="0"/>
    <xf numFmtId="0" fontId="0" fillId="0" borderId="1" xfId="0" applyFill="1" applyBorder="1"/>
    <xf numFmtId="0" fontId="4" fillId="0" borderId="1" xfId="0" applyFont="1" applyFill="1" applyBorder="1" applyAlignment="1">
      <alignment horizontal="center" vertical="center" wrapText="1"/>
    </xf>
    <xf numFmtId="0" fontId="0" fillId="0" borderId="1" xfId="0" applyBorder="1"/>
    <xf numFmtId="0" fontId="71" fillId="0" borderId="1" xfId="4" applyFont="1" applyBorder="1"/>
    <xf numFmtId="0" fontId="72" fillId="0" borderId="1" xfId="4" applyFont="1" applyBorder="1" applyAlignment="1">
      <alignment horizontal="left" vertical="top" wrapText="1"/>
    </xf>
    <xf numFmtId="164" fontId="73" fillId="0" borderId="1" xfId="13" applyFont="1" applyBorder="1" applyAlignment="1">
      <alignment horizontal="center" vertical="center" wrapText="1"/>
    </xf>
    <xf numFmtId="0" fontId="74" fillId="0" borderId="1" xfId="4" applyFont="1" applyBorder="1"/>
    <xf numFmtId="0" fontId="0" fillId="0" borderId="0" xfId="0"/>
    <xf numFmtId="0" fontId="4" fillId="0" borderId="1" xfId="0" applyFont="1" applyFill="1" applyBorder="1" applyAlignment="1">
      <alignment horizontal="center" vertical="center" wrapText="1"/>
    </xf>
    <xf numFmtId="0" fontId="71" fillId="0" borderId="1" xfId="4" applyFont="1" applyBorder="1"/>
    <xf numFmtId="0" fontId="72" fillId="0" borderId="1" xfId="4" applyFont="1" applyBorder="1" applyAlignment="1">
      <alignment horizontal="left" vertical="top" wrapText="1"/>
    </xf>
    <xf numFmtId="164" fontId="73" fillId="0" borderId="1" xfId="13" applyFont="1" applyBorder="1" applyAlignment="1">
      <alignment horizontal="center" vertical="center" wrapText="1"/>
    </xf>
    <xf numFmtId="0" fontId="74" fillId="0" borderId="1" xfId="4" applyFont="1" applyBorder="1"/>
    <xf numFmtId="0" fontId="0" fillId="0" borderId="0" xfId="0"/>
    <xf numFmtId="0" fontId="0" fillId="0" borderId="0" xfId="0"/>
    <xf numFmtId="0" fontId="4" fillId="0" borderId="1" xfId="0" applyFont="1" applyFill="1" applyBorder="1" applyAlignment="1">
      <alignment horizontal="center" vertical="center" wrapText="1"/>
    </xf>
    <xf numFmtId="0" fontId="71" fillId="0" borderId="1" xfId="4" applyFont="1" applyBorder="1"/>
    <xf numFmtId="0" fontId="72" fillId="0" borderId="1" xfId="4" applyFont="1" applyBorder="1" applyAlignment="1">
      <alignment horizontal="left" vertical="top" wrapText="1"/>
    </xf>
    <xf numFmtId="164" fontId="73" fillId="0" borderId="1" xfId="13" applyFont="1" applyBorder="1" applyAlignment="1">
      <alignment horizontal="center" vertical="center" wrapText="1"/>
    </xf>
    <xf numFmtId="0" fontId="74" fillId="0" borderId="1" xfId="4" applyFont="1" applyBorder="1"/>
    <xf numFmtId="0" fontId="0" fillId="0" borderId="0" xfId="0"/>
    <xf numFmtId="0" fontId="18" fillId="0" borderId="0" xfId="0" applyFont="1" applyFill="1"/>
    <xf numFmtId="0" fontId="0" fillId="0" borderId="0" xfId="0"/>
    <xf numFmtId="0" fontId="1" fillId="0" borderId="0" xfId="0" applyFont="1"/>
    <xf numFmtId="0" fontId="1" fillId="0" borderId="0" xfId="0" applyFont="1" applyAlignment="1">
      <alignment horizontal="center" vertical="center" wrapText="1"/>
    </xf>
    <xf numFmtId="0" fontId="1"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 fillId="0" borderId="22"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8" fillId="0" borderId="23" xfId="0" applyFont="1" applyFill="1" applyBorder="1" applyAlignment="1">
      <alignment horizontal="center" vertical="center"/>
    </xf>
    <xf numFmtId="0" fontId="1" fillId="0" borderId="3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7" xfId="0" applyFont="1" applyFill="1" applyBorder="1" applyAlignment="1">
      <alignment horizontal="center" vertical="center" wrapText="1"/>
    </xf>
    <xf numFmtId="164" fontId="1" fillId="0" borderId="3" xfId="13" applyFont="1" applyFill="1" applyBorder="1" applyAlignment="1">
      <alignment vertical="center" wrapText="1"/>
    </xf>
    <xf numFmtId="164" fontId="1" fillId="0" borderId="1" xfId="13" applyFont="1" applyFill="1" applyBorder="1" applyAlignment="1">
      <alignment vertical="center" wrapText="1"/>
    </xf>
    <xf numFmtId="0" fontId="39" fillId="0" borderId="36" xfId="0" applyFont="1" applyBorder="1" applyAlignment="1">
      <alignment horizontal="center" vertical="center"/>
    </xf>
    <xf numFmtId="164" fontId="1" fillId="0" borderId="1" xfId="13" applyFont="1" applyFill="1" applyBorder="1" applyAlignment="1">
      <alignment vertical="center"/>
    </xf>
    <xf numFmtId="0" fontId="1" fillId="0" borderId="32" xfId="0" applyFont="1" applyFill="1" applyBorder="1" applyAlignment="1">
      <alignment horizontal="center" vertical="center" wrapText="1"/>
    </xf>
    <xf numFmtId="0" fontId="18" fillId="0" borderId="0" xfId="0" applyFont="1" applyAlignment="1">
      <alignment horizontal="center" vertical="center"/>
    </xf>
    <xf numFmtId="0" fontId="18" fillId="0" borderId="5"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2" xfId="0" applyFont="1" applyFill="1" applyBorder="1" applyAlignment="1">
      <alignment horizontal="center" vertical="center"/>
    </xf>
    <xf numFmtId="164" fontId="1" fillId="0" borderId="2" xfId="13" applyFont="1" applyFill="1" applyBorder="1" applyAlignment="1">
      <alignment vertical="center"/>
    </xf>
    <xf numFmtId="0" fontId="18" fillId="0" borderId="35" xfId="0" applyFont="1" applyFill="1" applyBorder="1" applyAlignment="1">
      <alignment horizontal="center" vertical="center"/>
    </xf>
    <xf numFmtId="0" fontId="18" fillId="0" borderId="33" xfId="0" applyFont="1" applyFill="1" applyBorder="1" applyAlignment="1">
      <alignment horizontal="center" vertical="center"/>
    </xf>
    <xf numFmtId="0" fontId="49" fillId="0" borderId="2" xfId="0" applyFont="1" applyFill="1" applyBorder="1" applyAlignment="1">
      <alignment horizontal="center" vertical="center" wrapText="1"/>
    </xf>
    <xf numFmtId="0" fontId="55" fillId="0" borderId="1" xfId="0" applyFont="1" applyBorder="1" applyAlignment="1">
      <alignment vertical="center"/>
    </xf>
    <xf numFmtId="0" fontId="55" fillId="0" borderId="1" xfId="0" applyFont="1" applyBorder="1" applyAlignment="1">
      <alignment vertical="center" wrapText="1"/>
    </xf>
    <xf numFmtId="4" fontId="60" fillId="0" borderId="0" xfId="0" applyNumberFormat="1" applyFont="1" applyAlignment="1">
      <alignment horizontal="center" vertical="center"/>
    </xf>
    <xf numFmtId="4" fontId="19" fillId="0" borderId="0" xfId="0" applyNumberFormat="1" applyFont="1" applyAlignment="1">
      <alignment horizontal="center" vertical="center"/>
    </xf>
    <xf numFmtId="0" fontId="89" fillId="0" borderId="0" xfId="0" applyFont="1"/>
    <xf numFmtId="0" fontId="88" fillId="0" borderId="1" xfId="0" applyFont="1" applyFill="1" applyBorder="1" applyAlignment="1">
      <alignment horizontal="center" vertical="center" wrapText="1"/>
    </xf>
    <xf numFmtId="164" fontId="92" fillId="0" borderId="1" xfId="13" applyFont="1" applyBorder="1" applyAlignment="1">
      <alignment horizontal="center" vertical="center" wrapText="1"/>
    </xf>
    <xf numFmtId="0" fontId="92" fillId="0" borderId="1" xfId="4" applyFont="1" applyBorder="1"/>
    <xf numFmtId="0" fontId="93" fillId="0" borderId="1" xfId="4" applyFont="1" applyBorder="1"/>
    <xf numFmtId="0" fontId="93" fillId="0" borderId="1" xfId="4" applyFont="1" applyBorder="1" applyAlignment="1">
      <alignment horizontal="left" vertical="top" wrapText="1"/>
    </xf>
    <xf numFmtId="4" fontId="19" fillId="0" borderId="1" xfId="0" applyNumberFormat="1" applyFont="1" applyBorder="1" applyAlignment="1">
      <alignment horizontal="center" vertical="center"/>
    </xf>
    <xf numFmtId="0" fontId="55" fillId="0" borderId="1" xfId="0" applyFont="1" applyBorder="1" applyAlignment="1">
      <alignment horizontal="left" vertical="center" wrapText="1"/>
    </xf>
    <xf numFmtId="0" fontId="19"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8" fillId="0" borderId="23" xfId="0" applyFont="1" applyFill="1" applyBorder="1" applyAlignment="1">
      <alignment horizontal="center" vertical="center"/>
    </xf>
    <xf numFmtId="164" fontId="1" fillId="0" borderId="1" xfId="13" applyFont="1" applyFill="1" applyBorder="1" applyAlignment="1">
      <alignment vertical="center" wrapText="1"/>
    </xf>
    <xf numFmtId="164" fontId="1" fillId="0" borderId="1" xfId="13" applyFont="1" applyFill="1" applyBorder="1" applyAlignment="1">
      <alignment vertical="center"/>
    </xf>
    <xf numFmtId="0" fontId="18" fillId="0" borderId="1" xfId="0" applyFont="1" applyFill="1" applyBorder="1" applyAlignment="1">
      <alignment horizontal="center" vertical="center"/>
    </xf>
    <xf numFmtId="0" fontId="1" fillId="0" borderId="22" xfId="0" applyFont="1" applyFill="1" applyBorder="1" applyAlignment="1">
      <alignment horizontal="center" vertical="center" wrapText="1"/>
    </xf>
    <xf numFmtId="0" fontId="18" fillId="0" borderId="23" xfId="0" applyFont="1" applyFill="1" applyBorder="1" applyAlignment="1">
      <alignment horizontal="center" vertical="center"/>
    </xf>
    <xf numFmtId="164" fontId="1" fillId="0" borderId="1" xfId="13" applyFont="1" applyFill="1" applyBorder="1" applyAlignment="1">
      <alignment vertical="center"/>
    </xf>
    <xf numFmtId="0" fontId="29" fillId="0" borderId="5" xfId="0" applyFont="1" applyFill="1" applyBorder="1" applyAlignment="1">
      <alignment horizontal="center" vertical="center" wrapText="1"/>
    </xf>
    <xf numFmtId="0" fontId="0" fillId="0" borderId="0" xfId="0"/>
    <xf numFmtId="0" fontId="18" fillId="0" borderId="0" xfId="0" applyFont="1" applyFill="1"/>
    <xf numFmtId="0" fontId="18" fillId="0" borderId="1" xfId="0" applyFont="1" applyFill="1" applyBorder="1" applyAlignment="1">
      <alignment horizontal="center" vertical="center"/>
    </xf>
    <xf numFmtId="0" fontId="1" fillId="0" borderId="22" xfId="0" applyFont="1" applyFill="1" applyBorder="1" applyAlignment="1">
      <alignment horizontal="center" vertical="center" wrapText="1"/>
    </xf>
    <xf numFmtId="0" fontId="18" fillId="0" borderId="23" xfId="0" applyFont="1" applyFill="1" applyBorder="1" applyAlignment="1">
      <alignment horizontal="center" vertical="center"/>
    </xf>
    <xf numFmtId="164" fontId="1" fillId="0" borderId="1" xfId="13" applyFont="1" applyFill="1" applyBorder="1" applyAlignment="1">
      <alignment vertical="center"/>
    </xf>
    <xf numFmtId="0" fontId="18" fillId="0" borderId="5"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1" xfId="0" applyFont="1" applyFill="1" applyBorder="1" applyAlignment="1">
      <alignment horizontal="center" vertical="center"/>
    </xf>
    <xf numFmtId="0" fontId="1" fillId="0" borderId="22"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8" fillId="0" borderId="23" xfId="0" applyFont="1" applyFill="1" applyBorder="1" applyAlignment="1">
      <alignment horizontal="center" vertical="center"/>
    </xf>
    <xf numFmtId="164" fontId="29" fillId="0" borderId="1" xfId="13" applyFont="1" applyFill="1" applyBorder="1" applyAlignment="1">
      <alignment vertical="center" wrapText="1"/>
    </xf>
    <xf numFmtId="0" fontId="18" fillId="0" borderId="26"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0" xfId="0" applyFont="1" applyFill="1"/>
    <xf numFmtId="0" fontId="18" fillId="0" borderId="1" xfId="0" applyFont="1" applyFill="1" applyBorder="1" applyAlignment="1">
      <alignment horizontal="center" vertical="center"/>
    </xf>
    <xf numFmtId="0" fontId="1" fillId="0" borderId="22" xfId="0" applyFont="1" applyFill="1" applyBorder="1" applyAlignment="1">
      <alignment horizontal="center" vertical="center" wrapText="1"/>
    </xf>
    <xf numFmtId="0" fontId="18" fillId="0" borderId="23" xfId="0" applyFont="1" applyFill="1" applyBorder="1" applyAlignment="1">
      <alignment horizontal="center" vertical="center"/>
    </xf>
    <xf numFmtId="164" fontId="1" fillId="0" borderId="1" xfId="13" applyFont="1" applyFill="1" applyBorder="1" applyAlignment="1">
      <alignment vertical="center"/>
    </xf>
    <xf numFmtId="0" fontId="18" fillId="0" borderId="5"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3" xfId="0" applyFont="1" applyFill="1" applyBorder="1" applyAlignment="1">
      <alignment horizontal="center" vertical="center"/>
    </xf>
    <xf numFmtId="0" fontId="1" fillId="0" borderId="36"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2" xfId="0" applyFont="1" applyFill="1" applyBorder="1" applyAlignment="1">
      <alignment horizontal="center" vertical="center" wrapText="1"/>
    </xf>
    <xf numFmtId="164" fontId="1" fillId="0" borderId="32" xfId="13" applyFont="1" applyFill="1" applyBorder="1" applyAlignment="1">
      <alignment vertical="center" wrapText="1"/>
    </xf>
    <xf numFmtId="164" fontId="1" fillId="0" borderId="23" xfId="13" applyFont="1" applyFill="1" applyBorder="1" applyAlignment="1">
      <alignment vertical="center" wrapText="1"/>
    </xf>
    <xf numFmtId="164" fontId="1" fillId="0" borderId="23" xfId="13" applyFont="1" applyFill="1" applyBorder="1" applyAlignment="1">
      <alignment vertical="center"/>
    </xf>
    <xf numFmtId="164" fontId="29" fillId="0" borderId="23" xfId="13" applyFont="1" applyFill="1" applyBorder="1" applyAlignment="1">
      <alignment vertical="center" wrapText="1"/>
    </xf>
    <xf numFmtId="0" fontId="13" fillId="0" borderId="0" xfId="5"/>
    <xf numFmtId="167" fontId="45" fillId="0" borderId="13" xfId="156" applyFont="1" applyFill="1" applyBorder="1" applyAlignment="1">
      <alignment horizontal="center" vertical="center" wrapText="1"/>
    </xf>
    <xf numFmtId="167" fontId="45" fillId="0" borderId="13" xfId="156" applyFont="1" applyFill="1" applyBorder="1" applyAlignment="1">
      <alignment horizontal="left" vertical="center" wrapText="1"/>
    </xf>
    <xf numFmtId="167" fontId="45" fillId="0" borderId="0" xfId="156" applyFont="1" applyAlignment="1">
      <alignment horizontal="center" vertical="center" wrapText="1"/>
    </xf>
    <xf numFmtId="181" fontId="45" fillId="0" borderId="13" xfId="156" applyNumberFormat="1" applyFont="1" applyFill="1" applyBorder="1" applyAlignment="1">
      <alignment horizontal="center" vertical="center" wrapText="1"/>
    </xf>
    <xf numFmtId="181" fontId="85" fillId="0" borderId="13" xfId="152" applyNumberFormat="1" applyFill="1" applyBorder="1" applyAlignment="1" applyProtection="1">
      <alignment horizontal="center" vertical="center" wrapText="1"/>
    </xf>
    <xf numFmtId="176" fontId="46" fillId="0" borderId="13" xfId="156" applyNumberFormat="1" applyFont="1" applyFill="1" applyBorder="1" applyAlignment="1">
      <alignment horizontal="center" vertical="center" wrapText="1"/>
    </xf>
    <xf numFmtId="167" fontId="46" fillId="0" borderId="13" xfId="156" applyFont="1" applyFill="1" applyBorder="1" applyAlignment="1">
      <alignment horizontal="center" vertical="center" wrapText="1"/>
    </xf>
    <xf numFmtId="167" fontId="47" fillId="0" borderId="13" xfId="156" applyFont="1" applyFill="1" applyBorder="1" applyAlignment="1">
      <alignment horizontal="center" vertical="center"/>
    </xf>
    <xf numFmtId="167" fontId="45" fillId="0" borderId="13" xfId="156" applyFont="1" applyBorder="1" applyAlignment="1">
      <alignment horizontal="center" vertical="center" wrapText="1"/>
    </xf>
    <xf numFmtId="167" fontId="45" fillId="14" borderId="13" xfId="156" applyFont="1" applyFill="1" applyBorder="1" applyAlignment="1" applyProtection="1">
      <alignment horizontal="left" vertical="center" wrapText="1"/>
    </xf>
    <xf numFmtId="167" fontId="45" fillId="14" borderId="13" xfId="156" applyFont="1" applyFill="1" applyBorder="1" applyAlignment="1" applyProtection="1">
      <alignment horizontal="center" vertical="center" wrapText="1"/>
    </xf>
    <xf numFmtId="181" fontId="45" fillId="14" borderId="13" xfId="156" applyNumberFormat="1" applyFont="1" applyFill="1" applyBorder="1" applyAlignment="1" applyProtection="1">
      <alignment horizontal="center" vertical="center" wrapText="1"/>
    </xf>
    <xf numFmtId="178" fontId="45" fillId="14" borderId="13" xfId="156" applyNumberFormat="1" applyFont="1" applyFill="1" applyBorder="1" applyAlignment="1" applyProtection="1">
      <alignment horizontal="center" vertical="center" wrapText="1"/>
    </xf>
    <xf numFmtId="167" fontId="45" fillId="0" borderId="13" xfId="156" applyFont="1" applyFill="1" applyBorder="1" applyAlignment="1" applyProtection="1">
      <alignment horizontal="center" vertical="center" wrapText="1"/>
    </xf>
    <xf numFmtId="167" fontId="45" fillId="0" borderId="13" xfId="156" applyFont="1" applyBorder="1" applyAlignment="1">
      <alignment horizontal="left" vertical="top" wrapText="1"/>
    </xf>
    <xf numFmtId="167" fontId="45" fillId="0" borderId="13" xfId="156" applyFont="1" applyBorder="1" applyAlignment="1">
      <alignment horizontal="left" vertical="center" wrapText="1"/>
    </xf>
    <xf numFmtId="167" fontId="45" fillId="0" borderId="13" xfId="156" applyFont="1" applyFill="1" applyBorder="1" applyAlignment="1">
      <alignment horizontal="left" vertical="top" wrapText="1"/>
    </xf>
    <xf numFmtId="181" fontId="45" fillId="0" borderId="13" xfId="156" applyNumberFormat="1" applyFont="1" applyFill="1" applyBorder="1" applyAlignment="1">
      <alignment horizontal="left" vertical="center" wrapText="1"/>
    </xf>
    <xf numFmtId="167" fontId="45" fillId="0" borderId="13" xfId="156" applyFont="1" applyBorder="1" applyAlignment="1">
      <alignment horizontal="left" vertical="center"/>
    </xf>
    <xf numFmtId="177" fontId="45" fillId="0" borderId="13" xfId="156" applyNumberFormat="1" applyFont="1" applyBorder="1" applyAlignment="1">
      <alignment horizontal="left" vertical="center"/>
    </xf>
    <xf numFmtId="167" fontId="45" fillId="0" borderId="0" xfId="156" applyFont="1" applyAlignment="1">
      <alignment horizontal="left" vertical="center"/>
    </xf>
    <xf numFmtId="0" fontId="99" fillId="0" borderId="13" xfId="20" applyFont="1" applyFill="1" applyBorder="1" applyAlignment="1">
      <alignment horizontal="left" vertical="center" wrapText="1"/>
    </xf>
    <xf numFmtId="181" fontId="45" fillId="0" borderId="13" xfId="156" applyNumberFormat="1" applyFont="1" applyFill="1" applyBorder="1" applyAlignment="1">
      <alignment horizontal="left" vertical="top" wrapText="1"/>
    </xf>
    <xf numFmtId="181" fontId="45" fillId="0" borderId="13" xfId="20" applyNumberFormat="1" applyFont="1" applyFill="1" applyBorder="1" applyAlignment="1">
      <alignment horizontal="left" vertical="top" wrapText="1"/>
    </xf>
    <xf numFmtId="167" fontId="47" fillId="0" borderId="13" xfId="156" applyFont="1" applyBorder="1"/>
    <xf numFmtId="167" fontId="45" fillId="0" borderId="16" xfId="156" applyFont="1" applyBorder="1" applyAlignment="1">
      <alignment horizontal="left" vertical="top" wrapText="1"/>
    </xf>
    <xf numFmtId="167" fontId="45" fillId="0" borderId="16" xfId="156" applyFont="1" applyBorder="1" applyAlignment="1">
      <alignment horizontal="center" vertical="top" wrapText="1"/>
    </xf>
    <xf numFmtId="167" fontId="45" fillId="14" borderId="13" xfId="156" applyFont="1" applyFill="1" applyBorder="1" applyAlignment="1" applyProtection="1">
      <alignment horizontal="left" vertical="top" wrapText="1"/>
    </xf>
    <xf numFmtId="0" fontId="66" fillId="14" borderId="13" xfId="159" applyFont="1" applyFill="1" applyBorder="1" applyAlignment="1">
      <alignment horizontal="left" vertical="center" wrapText="1"/>
    </xf>
    <xf numFmtId="181" fontId="45" fillId="14" borderId="13" xfId="156" applyNumberFormat="1" applyFont="1" applyFill="1" applyBorder="1" applyAlignment="1" applyProtection="1">
      <alignment horizontal="left" vertical="top" wrapText="1"/>
    </xf>
    <xf numFmtId="178" fontId="45" fillId="14" borderId="13" xfId="156" applyNumberFormat="1" applyFont="1" applyFill="1" applyBorder="1" applyAlignment="1" applyProtection="1">
      <alignment horizontal="left" vertical="top" wrapText="1"/>
    </xf>
    <xf numFmtId="181" fontId="45" fillId="14" borderId="13" xfId="158" applyNumberFormat="1" applyFont="1" applyFill="1" applyBorder="1" applyAlignment="1" applyProtection="1">
      <alignment horizontal="left" vertical="top" wrapText="1"/>
    </xf>
    <xf numFmtId="0" fontId="13" fillId="14" borderId="0" xfId="5" applyFill="1"/>
    <xf numFmtId="167" fontId="45" fillId="0" borderId="44" xfId="156" applyFont="1" applyFill="1" applyBorder="1" applyAlignment="1" applyProtection="1">
      <alignment wrapText="1"/>
    </xf>
    <xf numFmtId="167" fontId="45" fillId="14" borderId="44" xfId="156" applyFont="1" applyFill="1" applyBorder="1" applyAlignment="1" applyProtection="1">
      <alignment horizontal="left" vertical="top" wrapText="1"/>
    </xf>
    <xf numFmtId="0" fontId="66" fillId="14" borderId="44" xfId="159" applyFont="1" applyFill="1" applyBorder="1" applyAlignment="1">
      <alignment horizontal="left" vertical="center" wrapText="1"/>
    </xf>
    <xf numFmtId="181" fontId="45" fillId="14" borderId="44" xfId="156" applyNumberFormat="1" applyFont="1" applyFill="1" applyBorder="1" applyAlignment="1" applyProtection="1">
      <alignment horizontal="left" vertical="top" wrapText="1"/>
    </xf>
    <xf numFmtId="178" fontId="45" fillId="14" borderId="44" xfId="156" applyNumberFormat="1" applyFont="1" applyFill="1" applyBorder="1" applyAlignment="1" applyProtection="1">
      <alignment horizontal="left" vertical="top" wrapText="1"/>
    </xf>
    <xf numFmtId="181" fontId="45" fillId="14" borderId="44" xfId="158" applyNumberFormat="1" applyFont="1" applyFill="1" applyBorder="1" applyAlignment="1" applyProtection="1">
      <alignment horizontal="left" vertical="top" wrapText="1"/>
    </xf>
    <xf numFmtId="176" fontId="45" fillId="0" borderId="13" xfId="156" applyNumberFormat="1" applyFont="1" applyBorder="1" applyAlignment="1">
      <alignment horizontal="left" vertical="top" wrapText="1"/>
    </xf>
    <xf numFmtId="176" fontId="45" fillId="0" borderId="16" xfId="156" applyNumberFormat="1" applyFont="1" applyBorder="1" applyAlignment="1">
      <alignment horizontal="left" vertical="top" wrapText="1"/>
    </xf>
    <xf numFmtId="177" fontId="45" fillId="14" borderId="13" xfId="156" applyNumberFormat="1" applyFont="1" applyFill="1" applyBorder="1" applyAlignment="1" applyProtection="1">
      <alignment horizontal="left" vertical="top" wrapText="1"/>
    </xf>
    <xf numFmtId="0" fontId="45" fillId="0" borderId="13" xfId="20" applyFont="1" applyBorder="1" applyAlignment="1">
      <alignment horizontal="left" vertical="top" wrapText="1"/>
    </xf>
    <xf numFmtId="0" fontId="45" fillId="0" borderId="13" xfId="20" applyFont="1" applyFill="1" applyBorder="1" applyAlignment="1">
      <alignment horizontal="left" vertical="top" wrapText="1"/>
    </xf>
    <xf numFmtId="0" fontId="45" fillId="0" borderId="16" xfId="20" applyFont="1" applyBorder="1" applyAlignment="1">
      <alignment horizontal="left" vertical="top" wrapText="1"/>
    </xf>
    <xf numFmtId="49" fontId="45" fillId="0" borderId="13" xfId="156" applyNumberFormat="1" applyFont="1" applyFill="1" applyBorder="1" applyAlignment="1">
      <alignment horizontal="left" vertical="top" wrapText="1"/>
    </xf>
    <xf numFmtId="49" fontId="45" fillId="0" borderId="13" xfId="20" applyNumberFormat="1" applyFont="1" applyFill="1" applyBorder="1" applyAlignment="1">
      <alignment horizontal="left" vertical="top" wrapText="1"/>
    </xf>
    <xf numFmtId="0" fontId="45" fillId="14" borderId="13" xfId="158" applyFont="1" applyFill="1" applyBorder="1" applyAlignment="1" applyProtection="1">
      <alignment horizontal="left" vertical="top" wrapText="1"/>
    </xf>
    <xf numFmtId="49" fontId="45" fillId="14" borderId="13" xfId="158" applyNumberFormat="1" applyFont="1" applyFill="1" applyBorder="1" applyAlignment="1" applyProtection="1">
      <alignment horizontal="left" vertical="top" wrapText="1"/>
    </xf>
    <xf numFmtId="2" fontId="45" fillId="14" borderId="13" xfId="158" applyNumberFormat="1" applyFont="1" applyFill="1" applyBorder="1" applyAlignment="1" applyProtection="1">
      <alignment horizontal="left" vertical="top" wrapText="1"/>
    </xf>
    <xf numFmtId="4" fontId="45" fillId="0" borderId="16" xfId="20" applyNumberFormat="1" applyFont="1" applyBorder="1" applyAlignment="1">
      <alignment horizontal="left" vertical="top" wrapText="1"/>
    </xf>
    <xf numFmtId="167" fontId="45" fillId="0" borderId="13" xfId="156" applyFont="1" applyBorder="1" applyAlignment="1">
      <alignment vertical="top" wrapText="1"/>
    </xf>
    <xf numFmtId="49" fontId="45" fillId="14" borderId="13" xfId="156" applyNumberFormat="1" applyFont="1" applyFill="1" applyBorder="1" applyAlignment="1" applyProtection="1">
      <alignment horizontal="left" vertical="top" wrapText="1"/>
    </xf>
    <xf numFmtId="167" fontId="45" fillId="0" borderId="13" xfId="156" applyFont="1" applyBorder="1" applyAlignment="1">
      <alignment vertical="center" wrapText="1"/>
    </xf>
    <xf numFmtId="178" fontId="45" fillId="14" borderId="16" xfId="156" applyNumberFormat="1" applyFont="1" applyFill="1" applyBorder="1" applyAlignment="1" applyProtection="1">
      <alignment horizontal="left" vertical="top" wrapText="1"/>
    </xf>
    <xf numFmtId="0" fontId="46" fillId="0" borderId="13" xfId="20" applyFont="1" applyBorder="1" applyAlignment="1">
      <alignment horizontal="center" vertical="top" wrapText="1"/>
    </xf>
    <xf numFmtId="0" fontId="46" fillId="0" borderId="16" xfId="20" applyFont="1" applyBorder="1" applyAlignment="1">
      <alignment horizontal="center" vertical="top" wrapText="1"/>
    </xf>
    <xf numFmtId="2" fontId="46" fillId="0" borderId="16" xfId="20" applyNumberFormat="1" applyFont="1" applyBorder="1" applyAlignment="1">
      <alignment horizontal="center" vertical="top" wrapText="1"/>
    </xf>
    <xf numFmtId="0" fontId="12" fillId="0" borderId="13" xfId="20" applyBorder="1" applyAlignment="1">
      <alignment horizontal="center"/>
    </xf>
    <xf numFmtId="167" fontId="67" fillId="0" borderId="45" xfId="220" applyFont="1" applyBorder="1" applyAlignment="1">
      <alignment vertical="center" wrapText="1"/>
    </xf>
    <xf numFmtId="0" fontId="67" fillId="0" borderId="14" xfId="158" applyFont="1" applyFill="1" applyBorder="1" applyAlignment="1" applyProtection="1">
      <alignment horizontal="left"/>
    </xf>
    <xf numFmtId="0" fontId="67" fillId="0" borderId="13" xfId="158" applyFont="1" applyFill="1" applyBorder="1" applyAlignment="1" applyProtection="1">
      <alignment horizontal="left"/>
    </xf>
    <xf numFmtId="0" fontId="12" fillId="0" borderId="13" xfId="158" applyFont="1" applyFill="1" applyBorder="1" applyAlignment="1" applyProtection="1">
      <alignment horizontal="left"/>
    </xf>
    <xf numFmtId="175" fontId="12" fillId="0" borderId="13" xfId="158" applyNumberFormat="1" applyFont="1" applyFill="1" applyBorder="1" applyAlignment="1" applyProtection="1">
      <alignment horizontal="center" vertical="top"/>
    </xf>
    <xf numFmtId="178" fontId="67" fillId="0" borderId="13" xfId="158" applyNumberFormat="1" applyFont="1" applyFill="1" applyBorder="1" applyAlignment="1" applyProtection="1">
      <alignment vertical="top"/>
    </xf>
    <xf numFmtId="0" fontId="45" fillId="0" borderId="13" xfId="158" applyFont="1" applyFill="1" applyBorder="1" applyAlignment="1" applyProtection="1">
      <alignment vertical="top"/>
    </xf>
    <xf numFmtId="0" fontId="68" fillId="0" borderId="13" xfId="158" applyFont="1" applyFill="1" applyBorder="1" applyAlignment="1" applyProtection="1">
      <alignment vertical="top"/>
    </xf>
    <xf numFmtId="178" fontId="68" fillId="0" borderId="13" xfId="158" applyNumberFormat="1" applyFont="1" applyFill="1" applyBorder="1" applyAlignment="1" applyProtection="1">
      <alignment vertical="top"/>
    </xf>
    <xf numFmtId="167" fontId="47" fillId="0" borderId="13" xfId="157" applyNumberFormat="1" applyFont="1" applyFill="1" applyBorder="1" applyAlignment="1" applyProtection="1">
      <alignment horizontal="center" vertical="center"/>
    </xf>
    <xf numFmtId="0" fontId="12" fillId="0" borderId="13" xfId="158" applyFont="1" applyFill="1" applyBorder="1" applyAlignment="1" applyProtection="1">
      <alignment horizontal="center"/>
    </xf>
    <xf numFmtId="167" fontId="67" fillId="0" borderId="13" xfId="220" applyFont="1" applyBorder="1" applyAlignment="1">
      <alignment wrapText="1"/>
    </xf>
    <xf numFmtId="0" fontId="67" fillId="0" borderId="16" xfId="158" applyFont="1" applyFill="1" applyBorder="1" applyAlignment="1" applyProtection="1">
      <alignment horizontal="left"/>
    </xf>
    <xf numFmtId="0" fontId="45" fillId="0" borderId="13" xfId="158" applyFont="1" applyFill="1" applyBorder="1" applyAlignment="1" applyProtection="1">
      <alignment horizontal="left" vertical="top" wrapText="1"/>
    </xf>
    <xf numFmtId="0" fontId="45" fillId="0" borderId="16" xfId="158" applyFont="1" applyFill="1" applyBorder="1" applyAlignment="1" applyProtection="1">
      <alignment horizontal="left" vertical="top" wrapText="1"/>
    </xf>
    <xf numFmtId="49" fontId="45" fillId="0" borderId="13" xfId="158" applyNumberFormat="1" applyFont="1" applyFill="1" applyBorder="1" applyAlignment="1" applyProtection="1">
      <alignment horizontal="left" vertical="top" wrapText="1"/>
    </xf>
    <xf numFmtId="181" fontId="45" fillId="0" borderId="13" xfId="158" applyNumberFormat="1" applyFont="1" applyFill="1" applyBorder="1" applyAlignment="1" applyProtection="1">
      <alignment horizontal="center" vertical="top" wrapText="1"/>
    </xf>
    <xf numFmtId="178" fontId="45" fillId="0" borderId="13" xfId="158" applyNumberFormat="1" applyFont="1" applyFill="1" applyBorder="1" applyAlignment="1" applyProtection="1">
      <alignment vertical="top" wrapText="1"/>
    </xf>
    <xf numFmtId="0" fontId="45" fillId="0" borderId="13" xfId="158" applyFont="1" applyFill="1" applyBorder="1" applyAlignment="1" applyProtection="1">
      <alignment vertical="top" wrapText="1"/>
    </xf>
    <xf numFmtId="178" fontId="45" fillId="0" borderId="16" xfId="158" applyNumberFormat="1" applyFont="1" applyFill="1" applyBorder="1" applyAlignment="1" applyProtection="1">
      <alignment vertical="top" wrapText="1"/>
    </xf>
    <xf numFmtId="0" fontId="45" fillId="0" borderId="13" xfId="20" applyFont="1" applyFill="1" applyBorder="1" applyAlignment="1">
      <alignment horizontal="center" vertical="center" wrapText="1"/>
    </xf>
    <xf numFmtId="167" fontId="67" fillId="0" borderId="44" xfId="220" applyFont="1" applyBorder="1" applyAlignment="1">
      <alignment wrapText="1"/>
    </xf>
    <xf numFmtId="0" fontId="45" fillId="0" borderId="41" xfId="158" applyFont="1" applyFill="1" applyBorder="1" applyAlignment="1" applyProtection="1">
      <alignment horizontal="left" vertical="center" wrapText="1"/>
    </xf>
    <xf numFmtId="0" fontId="45" fillId="0" borderId="13" xfId="158" applyFont="1" applyFill="1" applyBorder="1" applyAlignment="1" applyProtection="1">
      <alignment horizontal="left" vertical="center" wrapText="1"/>
    </xf>
    <xf numFmtId="175" fontId="45" fillId="0" borderId="13" xfId="158" applyNumberFormat="1" applyFont="1" applyFill="1" applyBorder="1" applyAlignment="1" applyProtection="1">
      <alignment horizontal="center" vertical="top" wrapText="1"/>
    </xf>
    <xf numFmtId="167" fontId="45" fillId="0" borderId="13" xfId="157" applyNumberFormat="1" applyFont="1" applyFill="1" applyBorder="1" applyAlignment="1" applyProtection="1">
      <alignment horizontal="center" vertical="center" wrapText="1"/>
    </xf>
    <xf numFmtId="167" fontId="45" fillId="0" borderId="13" xfId="157" applyNumberFormat="1" applyFont="1" applyFill="1" applyBorder="1" applyAlignment="1" applyProtection="1">
      <alignment vertical="top" wrapText="1"/>
    </xf>
    <xf numFmtId="178" fontId="46" fillId="0" borderId="13" xfId="158" applyNumberFormat="1" applyFont="1" applyFill="1" applyBorder="1" applyAlignment="1" applyProtection="1">
      <alignment vertical="top" wrapText="1"/>
    </xf>
    <xf numFmtId="178" fontId="46" fillId="0" borderId="16" xfId="158" applyNumberFormat="1" applyFont="1" applyFill="1" applyBorder="1" applyAlignment="1" applyProtection="1">
      <alignment vertical="top" wrapText="1"/>
    </xf>
    <xf numFmtId="167" fontId="47" fillId="0" borderId="13" xfId="157" applyNumberFormat="1" applyFont="1" applyFill="1" applyBorder="1" applyAlignment="1" applyProtection="1"/>
    <xf numFmtId="164" fontId="0" fillId="0" borderId="0" xfId="13" applyFont="1"/>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xf numFmtId="14"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64" fontId="1" fillId="0" borderId="1" xfId="13" applyFont="1" applyFill="1" applyBorder="1" applyAlignment="1">
      <alignment horizontal="center" vertical="center" wrapText="1"/>
    </xf>
    <xf numFmtId="0" fontId="1" fillId="0" borderId="1" xfId="0" applyFont="1" applyBorder="1" applyAlignment="1">
      <alignment horizontal="center" vertical="center" wrapText="1"/>
    </xf>
    <xf numFmtId="165" fontId="1" fillId="0" borderId="1" xfId="0" applyNumberFormat="1" applyFont="1" applyFill="1" applyBorder="1" applyAlignment="1">
      <alignment horizontal="center" vertical="center" wrapText="1"/>
    </xf>
    <xf numFmtId="0" fontId="1" fillId="0" borderId="1" xfId="0" applyFont="1" applyBorder="1" applyAlignment="1">
      <alignment horizontal="center" wrapText="1"/>
    </xf>
    <xf numFmtId="0" fontId="76" fillId="0" borderId="1" xfId="100"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0" fillId="0" borderId="1" xfId="0" applyFill="1" applyBorder="1"/>
    <xf numFmtId="0" fontId="0" fillId="0" borderId="1" xfId="0" applyBorder="1"/>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justify" vertical="top"/>
    </xf>
    <xf numFmtId="0" fontId="18" fillId="0" borderId="1" xfId="0" applyFont="1" applyBorder="1" applyAlignment="1">
      <alignment horizontal="justify" vertical="distributed"/>
    </xf>
    <xf numFmtId="14" fontId="2" fillId="8" borderId="1" xfId="0" applyNumberFormat="1" applyFont="1" applyFill="1" applyBorder="1" applyAlignment="1">
      <alignment horizontal="center" vertical="center" wrapText="1"/>
    </xf>
    <xf numFmtId="14" fontId="1" fillId="8" borderId="1" xfId="0" applyNumberFormat="1" applyFont="1" applyFill="1" applyBorder="1" applyAlignment="1">
      <alignment horizontal="center" vertical="center" wrapText="1"/>
    </xf>
    <xf numFmtId="14" fontId="76" fillId="0" borderId="1" xfId="100" applyNumberFormat="1" applyFill="1" applyBorder="1" applyAlignment="1" applyProtection="1">
      <alignment horizontal="center" vertical="center" wrapText="1"/>
    </xf>
    <xf numFmtId="0" fontId="18" fillId="0" borderId="1" xfId="0" applyFont="1" applyBorder="1" applyAlignment="1">
      <alignment horizontal="center"/>
    </xf>
    <xf numFmtId="14" fontId="18" fillId="0" borderId="1" xfId="0" applyNumberFormat="1" applyFont="1" applyBorder="1" applyAlignment="1">
      <alignment horizontal="center"/>
    </xf>
    <xf numFmtId="49" fontId="18" fillId="0" borderId="1" xfId="0" applyNumberFormat="1" applyFont="1" applyBorder="1" applyAlignment="1">
      <alignment horizontal="justify" vertical="center"/>
    </xf>
    <xf numFmtId="14" fontId="18" fillId="13" borderId="1" xfId="0" applyNumberFormat="1" applyFont="1" applyFill="1" applyBorder="1" applyAlignment="1">
      <alignment horizontal="center"/>
    </xf>
    <xf numFmtId="0" fontId="103" fillId="0" borderId="1" xfId="100" applyFont="1" applyBorder="1" applyAlignment="1" applyProtection="1">
      <alignment horizontal="center" wrapText="1"/>
    </xf>
    <xf numFmtId="0" fontId="1" fillId="0" borderId="9"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xf numFmtId="0" fontId="1" fillId="0" borderId="1" xfId="0" applyFont="1" applyFill="1" applyBorder="1" applyAlignment="1">
      <alignment horizontal="center" vertical="center" wrapText="1"/>
    </xf>
    <xf numFmtId="0" fontId="0" fillId="0" borderId="1" xfId="0" applyFill="1" applyBorder="1"/>
    <xf numFmtId="0" fontId="20"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0" fillId="0" borderId="1" xfId="0" applyBorder="1" applyAlignment="1">
      <alignment vertical="center" wrapText="1"/>
    </xf>
    <xf numFmtId="14" fontId="1" fillId="0" borderId="1" xfId="0" applyNumberFormat="1" applyFont="1" applyFill="1" applyBorder="1" applyAlignment="1">
      <alignment horizontal="center" vertical="center" wrapText="1"/>
    </xf>
    <xf numFmtId="164" fontId="1" fillId="0" borderId="1" xfId="13" applyFont="1" applyFill="1" applyBorder="1" applyAlignment="1">
      <alignment horizontal="center" vertical="center" wrapText="1"/>
    </xf>
    <xf numFmtId="0" fontId="1" fillId="0" borderId="11" xfId="0" applyFont="1" applyFill="1" applyBorder="1" applyAlignment="1">
      <alignment horizontal="center" vertical="center" wrapText="1"/>
    </xf>
    <xf numFmtId="0" fontId="60" fillId="0" borderId="4" xfId="13" applyNumberFormat="1" applyFont="1" applyBorder="1" applyAlignment="1">
      <alignment horizontal="center" vertical="center" wrapText="1"/>
    </xf>
    <xf numFmtId="0" fontId="0" fillId="0" borderId="3" xfId="0" applyBorder="1" applyAlignment="1">
      <alignment vertical="center" wrapText="1"/>
    </xf>
    <xf numFmtId="0" fontId="1" fillId="0" borderId="4" xfId="0" applyFont="1" applyFill="1" applyBorder="1" applyAlignment="1">
      <alignment horizontal="center" vertical="center" wrapText="1"/>
    </xf>
    <xf numFmtId="0" fontId="87" fillId="0" borderId="1" xfId="0" applyFont="1" applyFill="1" applyBorder="1" applyAlignment="1">
      <alignment horizontal="center" vertical="center" wrapText="1"/>
    </xf>
    <xf numFmtId="0" fontId="0" fillId="0" borderId="1" xfId="0" applyFill="1" applyBorder="1" applyAlignment="1">
      <alignment vertical="center" wrapText="1"/>
    </xf>
    <xf numFmtId="0" fontId="87" fillId="0" borderId="11" xfId="0" applyFont="1" applyFill="1" applyBorder="1" applyAlignment="1">
      <alignment horizontal="center" vertical="center" wrapText="1"/>
    </xf>
    <xf numFmtId="164" fontId="1" fillId="0" borderId="11" xfId="13" applyFont="1" applyFill="1" applyBorder="1" applyAlignment="1">
      <alignment horizontal="center" vertical="center" wrapText="1"/>
    </xf>
    <xf numFmtId="0" fontId="0" fillId="0" borderId="11" xfId="0" applyFill="1" applyBorder="1" applyAlignment="1">
      <alignment vertical="center" wrapText="1"/>
    </xf>
    <xf numFmtId="0" fontId="0" fillId="0" borderId="5" xfId="0" applyBorder="1" applyAlignment="1">
      <alignment vertical="center" wrapText="1"/>
    </xf>
    <xf numFmtId="164" fontId="1" fillId="0" borderId="11" xfId="0" applyNumberFormat="1" applyFont="1" applyFill="1" applyBorder="1" applyAlignment="1">
      <alignment horizontal="center" vertical="center" wrapText="1"/>
    </xf>
    <xf numFmtId="0" fontId="104" fillId="0" borderId="1" xfId="10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0" fillId="0" borderId="1" xfId="0" applyFill="1" applyBorder="1"/>
    <xf numFmtId="0" fontId="18" fillId="0" borderId="1" xfId="0" applyFont="1" applyBorder="1" applyAlignment="1">
      <alignment horizontal="center" vertical="center" wrapText="1"/>
    </xf>
    <xf numFmtId="0" fontId="0" fillId="0" borderId="1" xfId="0" applyFill="1" applyBorder="1" applyAlignment="1">
      <alignment horizontal="center" vertical="center"/>
    </xf>
    <xf numFmtId="1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164" fontId="1" fillId="0" borderId="1" xfId="13" applyFont="1" applyFill="1" applyBorder="1" applyAlignment="1">
      <alignment horizontal="center" vertical="center" wrapText="1"/>
    </xf>
    <xf numFmtId="0" fontId="18" fillId="0" borderId="1" xfId="0" applyFont="1" applyBorder="1" applyAlignment="1">
      <alignment wrapText="1"/>
    </xf>
    <xf numFmtId="0" fontId="0" fillId="0" borderId="1" xfId="0" applyFont="1" applyFill="1" applyBorder="1" applyAlignment="1">
      <alignment horizontal="center" vertical="center"/>
    </xf>
    <xf numFmtId="0" fontId="0" fillId="0" borderId="1" xfId="0" applyFont="1" applyFill="1" applyBorder="1"/>
    <xf numFmtId="4" fontId="1" fillId="0" borderId="1" xfId="0" applyNumberFormat="1" applyFont="1" applyFill="1" applyBorder="1" applyAlignment="1">
      <alignment horizontal="right" vertical="center" wrapText="1"/>
    </xf>
    <xf numFmtId="0" fontId="1" fillId="0" borderId="1" xfId="0" applyFont="1" applyFill="1" applyBorder="1" applyAlignment="1">
      <alignment horizontal="center" vertical="center"/>
    </xf>
    <xf numFmtId="0" fontId="75" fillId="0" borderId="1" xfId="99"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19" fillId="0" borderId="1" xfId="0" applyFont="1" applyBorder="1" applyAlignment="1">
      <alignment horizontal="center" vertical="center"/>
    </xf>
    <xf numFmtId="4" fontId="19" fillId="0" borderId="1" xfId="0" applyNumberFormat="1" applyFont="1" applyFill="1" applyBorder="1" applyAlignment="1">
      <alignment horizontal="center" vertical="center" wrapText="1"/>
    </xf>
    <xf numFmtId="0" fontId="19" fillId="0" borderId="1" xfId="0" applyFont="1" applyBorder="1" applyAlignment="1">
      <alignment horizontal="center" vertical="top"/>
    </xf>
    <xf numFmtId="2"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55" fillId="0" borderId="1" xfId="0" applyFont="1" applyFill="1" applyBorder="1"/>
    <xf numFmtId="0" fontId="19" fillId="0" borderId="1" xfId="0" applyFont="1" applyBorder="1" applyAlignment="1">
      <alignment horizontal="center" vertical="top" wrapText="1"/>
    </xf>
    <xf numFmtId="14" fontId="19" fillId="0" borderId="1" xfId="0" applyNumberFormat="1" applyFont="1" applyFill="1" applyBorder="1" applyAlignment="1">
      <alignment horizontal="center" vertical="center" wrapText="1"/>
    </xf>
    <xf numFmtId="0" fontId="19" fillId="3" borderId="1" xfId="0" applyNumberFormat="1" applyFont="1" applyFill="1" applyBorder="1" applyAlignment="1">
      <alignment horizontal="center" vertical="center" wrapText="1"/>
    </xf>
    <xf numFmtId="0" fontId="60" fillId="0" borderId="1" xfId="0" applyFont="1" applyBorder="1" applyAlignment="1">
      <alignment horizontal="center" vertical="top" wrapText="1"/>
    </xf>
    <xf numFmtId="0" fontId="60" fillId="0" borderId="0" xfId="0" applyFont="1" applyAlignment="1">
      <alignment horizontal="center" vertical="top" wrapText="1"/>
    </xf>
    <xf numFmtId="0" fontId="60" fillId="0" borderId="1" xfId="0" applyFont="1" applyBorder="1" applyAlignment="1">
      <alignment horizontal="center" vertical="center" wrapText="1"/>
    </xf>
    <xf numFmtId="0" fontId="60" fillId="3" borderId="1" xfId="0" applyFont="1" applyFill="1" applyBorder="1" applyAlignment="1">
      <alignment horizontal="center" vertical="center" wrapText="1"/>
    </xf>
    <xf numFmtId="0" fontId="60" fillId="0" borderId="1" xfId="0" applyFont="1" applyBorder="1" applyAlignment="1">
      <alignment vertical="center" wrapText="1"/>
    </xf>
    <xf numFmtId="0" fontId="60" fillId="0" borderId="0" xfId="0" applyFont="1" applyAlignment="1">
      <alignment horizontal="center" vertical="center" wrapText="1"/>
    </xf>
    <xf numFmtId="0" fontId="55" fillId="0" borderId="1" xfId="0" applyFont="1" applyFill="1" applyBorder="1" applyAlignment="1">
      <alignment horizontal="center" vertical="center"/>
    </xf>
    <xf numFmtId="0" fontId="0" fillId="0" borderId="1" xfId="0" applyBorder="1" applyAlignment="1">
      <alignment horizontal="center" vertical="center"/>
    </xf>
    <xf numFmtId="0" fontId="1"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14" fontId="1" fillId="0" borderId="1" xfId="0" applyNumberFormat="1" applyFont="1" applyFill="1" applyBorder="1" applyAlignment="1">
      <alignment horizontal="center" vertical="center" wrapText="1"/>
    </xf>
    <xf numFmtId="0" fontId="18" fillId="0" borderId="1" xfId="0" applyFont="1" applyFill="1" applyBorder="1"/>
    <xf numFmtId="0" fontId="18" fillId="0" borderId="1" xfId="0" applyFont="1" applyBorder="1"/>
    <xf numFmtId="0" fontId="18" fillId="0" borderId="1" xfId="0" applyFont="1" applyFill="1" applyBorder="1" applyAlignment="1">
      <alignment horizontal="center" vertical="center" wrapText="1"/>
    </xf>
    <xf numFmtId="164" fontId="1" fillId="0" borderId="1" xfId="13" applyFont="1" applyFill="1" applyBorder="1" applyAlignment="1">
      <alignment horizontal="center" vertical="center" wrapText="1"/>
    </xf>
    <xf numFmtId="3" fontId="1" fillId="0" borderId="1" xfId="0" applyNumberFormat="1" applyFont="1" applyBorder="1" applyAlignment="1">
      <alignment horizontal="center" vertical="center"/>
    </xf>
    <xf numFmtId="164" fontId="77" fillId="0" borderId="1" xfId="101" applyNumberForma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55" fillId="0" borderId="1" xfId="0" applyFont="1" applyFill="1" applyBorder="1"/>
    <xf numFmtId="14" fontId="19" fillId="0" borderId="1"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Border="1" applyAlignment="1">
      <alignment horizontal="center" vertical="center" wrapText="1"/>
    </xf>
    <xf numFmtId="164" fontId="19" fillId="0" borderId="1" xfId="13" applyFont="1" applyFill="1" applyBorder="1" applyAlignment="1">
      <alignment horizontal="center" vertical="center" wrapText="1"/>
    </xf>
    <xf numFmtId="0" fontId="60" fillId="0" borderId="1" xfId="4" applyFont="1" applyBorder="1" applyAlignment="1">
      <alignment horizontal="left" vertical="top" wrapText="1"/>
    </xf>
    <xf numFmtId="164" fontId="60" fillId="0" borderId="1" xfId="13" applyFont="1" applyBorder="1" applyAlignment="1">
      <alignment horizontal="center" vertical="center" wrapText="1"/>
    </xf>
    <xf numFmtId="0" fontId="71" fillId="0" borderId="1" xfId="4" applyFont="1" applyBorder="1"/>
    <xf numFmtId="0" fontId="94" fillId="0" borderId="1" xfId="102" applyFont="1" applyFill="1" applyBorder="1" applyAlignment="1">
      <alignment horizontal="center" vertical="center" wrapText="1"/>
    </xf>
    <xf numFmtId="164" fontId="19" fillId="0" borderId="1" xfId="13" applyFont="1" applyBorder="1" applyAlignment="1">
      <alignment horizontal="center" vertical="center"/>
    </xf>
    <xf numFmtId="0" fontId="19" fillId="0" borderId="1" xfId="0" applyFont="1" applyBorder="1" applyAlignment="1">
      <alignment horizontal="center" vertical="center"/>
    </xf>
    <xf numFmtId="3" fontId="19" fillId="0" borderId="0" xfId="0" applyNumberFormat="1" applyFont="1" applyAlignment="1">
      <alignment horizontal="center" vertical="center"/>
    </xf>
    <xf numFmtId="3" fontId="19" fillId="0" borderId="1" xfId="0" applyNumberFormat="1" applyFont="1" applyBorder="1" applyAlignment="1">
      <alignment horizontal="center" vertical="center"/>
    </xf>
    <xf numFmtId="164" fontId="60" fillId="0" borderId="1" xfId="13" applyFont="1" applyBorder="1" applyAlignment="1">
      <alignment horizontal="right" vertical="center" wrapText="1"/>
    </xf>
    <xf numFmtId="0" fontId="60" fillId="0" borderId="1" xfId="13" applyNumberFormat="1" applyFont="1" applyBorder="1" applyAlignment="1">
      <alignment horizontal="right" vertical="center" wrapText="1"/>
    </xf>
    <xf numFmtId="4" fontId="60" fillId="0" borderId="1" xfId="13" applyNumberFormat="1" applyFont="1" applyBorder="1" applyAlignment="1">
      <alignment horizontal="right" vertical="center" wrapText="1"/>
    </xf>
    <xf numFmtId="0" fontId="1" fillId="0" borderId="1" xfId="0" applyFont="1" applyFill="1" applyBorder="1" applyAlignment="1">
      <alignment horizontal="center" vertical="center" wrapText="1"/>
    </xf>
    <xf numFmtId="0" fontId="0" fillId="0" borderId="1" xfId="0" applyFill="1" applyBorder="1"/>
    <xf numFmtId="39" fontId="1" fillId="0"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0" fillId="0" borderId="1" xfId="0" applyBorder="1" applyAlignment="1">
      <alignment horizontal="center"/>
    </xf>
    <xf numFmtId="190" fontId="1" fillId="0" borderId="1" xfId="0" applyNumberFormat="1" applyFont="1" applyFill="1" applyBorder="1" applyAlignment="1">
      <alignment horizontal="center" vertical="center" wrapText="1"/>
    </xf>
    <xf numFmtId="0" fontId="0" fillId="0" borderId="1" xfId="0" applyFill="1" applyBorder="1"/>
    <xf numFmtId="0" fontId="18" fillId="0"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3" fontId="3" fillId="0" borderId="1" xfId="0" applyNumberFormat="1" applyFont="1" applyBorder="1" applyAlignment="1">
      <alignment horizontal="center" vertical="center"/>
    </xf>
    <xf numFmtId="4"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81" fillId="3" borderId="1" xfId="112" applyFont="1" applyFill="1" applyBorder="1" applyAlignment="1" applyProtection="1">
      <alignment horizontal="center" vertical="center" wrapText="1"/>
    </xf>
    <xf numFmtId="0" fontId="105" fillId="3" borderId="1" xfId="112" applyFont="1" applyFill="1" applyBorder="1" applyAlignment="1" applyProtection="1">
      <alignment horizontal="center" vertical="center" wrapText="1"/>
    </xf>
    <xf numFmtId="4" fontId="3" fillId="3" borderId="1" xfId="0" applyNumberFormat="1" applyFont="1" applyFill="1" applyBorder="1" applyAlignment="1">
      <alignment horizontal="center" vertical="center"/>
    </xf>
    <xf numFmtId="0" fontId="57" fillId="3" borderId="3" xfId="0" applyNumberFormat="1" applyFont="1" applyFill="1" applyBorder="1" applyAlignment="1">
      <alignment horizontal="center" vertical="center" wrapText="1"/>
    </xf>
    <xf numFmtId="164" fontId="73" fillId="0" borderId="1" xfId="13" applyFont="1" applyBorder="1" applyAlignment="1">
      <alignment horizontal="center" vertical="center" wrapText="1"/>
    </xf>
    <xf numFmtId="0" fontId="57" fillId="3" borderId="3" xfId="0" applyFont="1" applyFill="1" applyBorder="1" applyAlignment="1">
      <alignment horizontal="center" vertical="center" wrapText="1"/>
    </xf>
    <xf numFmtId="189" fontId="3" fillId="3" borderId="1" xfId="0" applyNumberFormat="1" applyFont="1" applyFill="1" applyBorder="1" applyAlignment="1">
      <alignment horizontal="center" vertical="center"/>
    </xf>
    <xf numFmtId="4" fontId="3" fillId="0" borderId="1" xfId="0" applyNumberFormat="1" applyFont="1" applyBorder="1" applyAlignment="1">
      <alignment horizontal="center" vertical="center" wrapText="1"/>
    </xf>
    <xf numFmtId="0" fontId="74" fillId="0" borderId="1" xfId="4" applyFont="1" applyBorder="1"/>
    <xf numFmtId="4" fontId="3" fillId="3" borderId="1" xfId="0" applyNumberFormat="1" applyFont="1" applyFill="1" applyBorder="1" applyAlignment="1">
      <alignment horizontal="center" vertical="center" wrapText="1"/>
    </xf>
    <xf numFmtId="0" fontId="42" fillId="3" borderId="3" xfId="0" applyFont="1" applyFill="1" applyBorder="1" applyAlignment="1">
      <alignment horizontal="center" vertical="center" wrapText="1"/>
    </xf>
    <xf numFmtId="0" fontId="3" fillId="0" borderId="1" xfId="0" applyFont="1" applyBorder="1"/>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49" fontId="3" fillId="3" borderId="3"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1" xfId="0" applyFill="1" applyBorder="1"/>
    <xf numFmtId="0" fontId="28" fillId="0" borderId="1" xfId="0" applyFont="1" applyFill="1" applyBorder="1" applyAlignment="1">
      <alignment horizontal="center" vertical="center" wrapText="1"/>
    </xf>
    <xf numFmtId="0" fontId="28" fillId="0" borderId="1" xfId="0" applyFont="1" applyBorder="1" applyAlignment="1">
      <alignment horizontal="center" vertical="center" wrapText="1"/>
    </xf>
    <xf numFmtId="14" fontId="27" fillId="0" borderId="1" xfId="0" applyNumberFormat="1" applyFont="1" applyFill="1" applyBorder="1" applyAlignment="1">
      <alignment horizontal="center" vertical="center" wrapText="1"/>
    </xf>
    <xf numFmtId="0" fontId="0" fillId="0" borderId="1" xfId="0" applyBorder="1" applyAlignment="1">
      <alignment horizontal="center"/>
    </xf>
    <xf numFmtId="4" fontId="27" fillId="0" borderId="1" xfId="0" applyNumberFormat="1" applyFont="1" applyFill="1" applyBorder="1" applyAlignment="1">
      <alignment horizontal="center" vertical="center" wrapText="1"/>
    </xf>
    <xf numFmtId="0" fontId="27" fillId="0" borderId="1" xfId="0" applyFont="1" applyBorder="1" applyAlignment="1">
      <alignment horizontal="center" vertical="center"/>
    </xf>
    <xf numFmtId="164" fontId="27" fillId="0" borderId="1" xfId="22" applyFont="1" applyBorder="1" applyAlignment="1">
      <alignment horizontal="center" vertical="center"/>
    </xf>
    <xf numFmtId="0" fontId="28" fillId="0" borderId="2" xfId="0" applyFont="1" applyBorder="1" applyAlignment="1">
      <alignment horizontal="center" vertical="center" wrapText="1"/>
    </xf>
    <xf numFmtId="172" fontId="29" fillId="0" borderId="1" xfId="0" applyNumberFormat="1" applyFont="1" applyFill="1" applyBorder="1" applyAlignment="1">
      <alignment horizontal="center" vertical="center" wrapText="1"/>
    </xf>
    <xf numFmtId="171" fontId="29" fillId="0" borderId="1" xfId="0" applyNumberFormat="1" applyFont="1" applyFill="1" applyBorder="1" applyAlignment="1">
      <alignment horizontal="center" vertical="center" wrapText="1"/>
    </xf>
    <xf numFmtId="0" fontId="95" fillId="0" borderId="1" xfId="0" applyFont="1" applyFill="1" applyBorder="1" applyAlignment="1">
      <alignment horizontal="center" vertical="center" wrapText="1"/>
    </xf>
    <xf numFmtId="0" fontId="100" fillId="0" borderId="1" xfId="0" applyFont="1" applyBorder="1" applyAlignment="1">
      <alignment horizontal="center" vertical="top"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xf numFmtId="0" fontId="0" fillId="0" borderId="1" xfId="0" applyBorder="1"/>
    <xf numFmtId="1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44" fillId="0" borderId="1" xfId="0" applyFont="1" applyBorder="1" applyAlignment="1">
      <alignment vertical="center"/>
    </xf>
    <xf numFmtId="0" fontId="1" fillId="0" borderId="1" xfId="0" applyFont="1" applyFill="1" applyBorder="1" applyAlignment="1">
      <alignment horizontal="left" vertical="center" wrapText="1"/>
    </xf>
    <xf numFmtId="0" fontId="1" fillId="0" borderId="0" xfId="0" applyFont="1" applyAlignment="1">
      <alignment horizontal="left" vertical="center" wrapText="1"/>
    </xf>
    <xf numFmtId="0" fontId="44" fillId="0" borderId="1" xfId="0" applyFont="1" applyBorder="1"/>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lignment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horizontal="center" wrapText="1"/>
    </xf>
    <xf numFmtId="0" fontId="78" fillId="0" borderId="1" xfId="102" applyFill="1" applyBorder="1" applyAlignment="1">
      <alignment horizontal="center" wrapText="1"/>
    </xf>
    <xf numFmtId="0" fontId="3" fillId="0" borderId="1" xfId="0" applyFont="1" applyFill="1" applyBorder="1"/>
    <xf numFmtId="3" fontId="3" fillId="0"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71" fillId="0" borderId="1" xfId="4" applyFont="1" applyBorder="1"/>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72" fillId="0" borderId="1" xfId="4" applyFont="1" applyBorder="1" applyAlignment="1">
      <alignment horizontal="left" vertical="top" wrapText="1"/>
    </xf>
    <xf numFmtId="4" fontId="3" fillId="0" borderId="4" xfId="0" applyNumberFormat="1" applyFont="1" applyFill="1" applyBorder="1" applyAlignment="1">
      <alignment horizontal="center" vertical="center" wrapText="1"/>
    </xf>
    <xf numFmtId="1" fontId="4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xf numFmtId="14" fontId="1" fillId="0" borderId="1" xfId="0" applyNumberFormat="1" applyFont="1" applyFill="1" applyBorder="1" applyAlignment="1">
      <alignment horizontal="center" vertical="center" wrapText="1"/>
    </xf>
    <xf numFmtId="0" fontId="0" fillId="0" borderId="1" xfId="0" applyBorder="1" applyAlignment="1">
      <alignment horizontal="center"/>
    </xf>
    <xf numFmtId="0" fontId="29" fillId="0" borderId="1" xfId="0" applyFont="1" applyFill="1" applyBorder="1" applyAlignment="1">
      <alignment horizontal="center" vertical="center" wrapText="1"/>
    </xf>
    <xf numFmtId="0" fontId="75" fillId="0" borderId="1" xfId="99" applyFill="1" applyBorder="1" applyAlignment="1" applyProtection="1">
      <alignment horizontal="center" vertical="center" wrapText="1"/>
    </xf>
    <xf numFmtId="0" fontId="18" fillId="0" borderId="1" xfId="0" applyFont="1" applyFill="1" applyBorder="1" applyAlignment="1">
      <alignment horizontal="center" vertical="center" wrapText="1"/>
    </xf>
    <xf numFmtId="164" fontId="1" fillId="0" borderId="1" xfId="13" applyFont="1" applyFill="1" applyBorder="1" applyAlignment="1">
      <alignment horizontal="center" vertical="center" wrapText="1"/>
    </xf>
    <xf numFmtId="0" fontId="1" fillId="0" borderId="1" xfId="0" applyFont="1" applyBorder="1" applyAlignment="1">
      <alignment horizontal="center" wrapText="1"/>
    </xf>
    <xf numFmtId="0" fontId="11"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Border="1" applyAlignment="1">
      <alignment wrapText="1"/>
    </xf>
    <xf numFmtId="0" fontId="29" fillId="3"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1" fillId="0" borderId="1" xfId="0" applyFont="1" applyBorder="1" applyAlignment="1">
      <alignment horizontal="center"/>
    </xf>
    <xf numFmtId="1" fontId="29" fillId="0" borderId="1" xfId="0" applyNumberFormat="1" applyFont="1" applyFill="1" applyBorder="1" applyAlignment="1">
      <alignment horizontal="center" vertical="center"/>
    </xf>
    <xf numFmtId="2" fontId="27" fillId="0" borderId="1" xfId="0" applyNumberFormat="1" applyFont="1" applyBorder="1" applyAlignment="1">
      <alignment horizontal="center" vertical="center"/>
    </xf>
    <xf numFmtId="2" fontId="1" fillId="0" borderId="1" xfId="0" applyNumberFormat="1" applyFont="1" applyBorder="1" applyAlignment="1">
      <alignment horizontal="center"/>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27" fillId="0" borderId="1" xfId="0" applyNumberFormat="1" applyFont="1" applyBorder="1" applyAlignment="1">
      <alignment horizontal="center" vertical="center"/>
    </xf>
    <xf numFmtId="0" fontId="1" fillId="3" borderId="1" xfId="0" applyFont="1" applyFill="1" applyBorder="1" applyAlignment="1">
      <alignment horizontal="center" vertical="center"/>
    </xf>
    <xf numFmtId="0" fontId="75" fillId="0" borderId="0" xfId="99" applyAlignment="1" applyProtection="1">
      <alignment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xf numFmtId="1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vertical="center" wrapText="1"/>
    </xf>
    <xf numFmtId="0" fontId="0" fillId="0" borderId="3" xfId="0" applyBorder="1" applyAlignment="1">
      <alignment horizontal="center" vertical="center" wrapText="1"/>
    </xf>
    <xf numFmtId="0" fontId="12" fillId="0" borderId="1" xfId="4" applyBorder="1"/>
    <xf numFmtId="0" fontId="34" fillId="0" borderId="1" xfId="4" applyFont="1" applyBorder="1" applyAlignment="1">
      <alignment horizontal="center" vertical="center" wrapText="1"/>
    </xf>
    <xf numFmtId="0" fontId="77" fillId="0" borderId="1" xfId="101" applyBorder="1" applyAlignment="1" applyProtection="1">
      <alignment wrapText="1"/>
    </xf>
    <xf numFmtId="0" fontId="71" fillId="0" borderId="1" xfId="4" applyFont="1" applyBorder="1"/>
    <xf numFmtId="179" fontId="60" fillId="0" borderId="1" xfId="14" applyFont="1" applyBorder="1" applyAlignment="1" applyProtection="1">
      <alignment horizontal="center" vertical="center" wrapText="1"/>
    </xf>
    <xf numFmtId="0" fontId="34" fillId="0" borderId="1" xfId="4" applyFont="1" applyBorder="1" applyAlignment="1">
      <alignment horizontal="center" vertical="center" wrapText="1"/>
    </xf>
    <xf numFmtId="0" fontId="60" fillId="0" borderId="1" xfId="4" applyFont="1" applyBorder="1" applyAlignment="1">
      <alignment horizontal="left" vertical="top" wrapText="1"/>
    </xf>
    <xf numFmtId="0" fontId="60" fillId="0" borderId="1" xfId="4" applyFont="1" applyBorder="1" applyAlignment="1">
      <alignment horizontal="center" vertical="center" wrapText="1"/>
    </xf>
    <xf numFmtId="0" fontId="71" fillId="0" borderId="1" xfId="4" applyFont="1" applyBorder="1" applyAlignment="1">
      <alignment horizontal="left" vertical="top" wrapText="1"/>
    </xf>
    <xf numFmtId="179" fontId="73" fillId="0" borderId="1" xfId="14" applyFont="1" applyBorder="1" applyAlignment="1" applyProtection="1">
      <alignment horizontal="center" vertical="center" wrapText="1"/>
    </xf>
    <xf numFmtId="0" fontId="74" fillId="0" borderId="1" xfId="4" applyFont="1" applyBorder="1"/>
    <xf numFmtId="0" fontId="71" fillId="0" borderId="1" xfId="4" applyFont="1" applyBorder="1"/>
    <xf numFmtId="0" fontId="72" fillId="0" borderId="1" xfId="4" applyFont="1" applyBorder="1" applyAlignment="1">
      <alignment horizontal="left" vertical="top" wrapText="1"/>
    </xf>
    <xf numFmtId="179" fontId="60" fillId="0" borderId="1" xfId="14" applyFont="1" applyBorder="1" applyAlignment="1" applyProtection="1">
      <alignment horizontal="center" vertical="center" wrapText="1"/>
    </xf>
    <xf numFmtId="0" fontId="34" fillId="0" borderId="1" xfId="4" applyFont="1" applyBorder="1" applyAlignment="1">
      <alignment horizontal="center" vertical="center" wrapText="1"/>
    </xf>
    <xf numFmtId="0" fontId="60" fillId="0" borderId="1" xfId="4" applyFont="1" applyBorder="1" applyAlignment="1">
      <alignment horizontal="left" vertical="top" wrapText="1"/>
    </xf>
    <xf numFmtId="0" fontId="60" fillId="0" borderId="1" xfId="4" applyFont="1" applyBorder="1" applyAlignment="1">
      <alignment horizontal="center" vertical="center" wrapText="1"/>
    </xf>
    <xf numFmtId="0" fontId="97" fillId="0" borderId="1" xfId="4" applyFont="1" applyBorder="1" applyAlignment="1">
      <alignment horizontal="center" vertical="center" wrapText="1"/>
    </xf>
    <xf numFmtId="0" fontId="70" fillId="0" borderId="1" xfId="4" applyFont="1" applyBorder="1" applyAlignment="1">
      <alignment horizontal="center" vertical="center" wrapText="1"/>
    </xf>
    <xf numFmtId="0" fontId="16" fillId="0" borderId="1" xfId="4" applyFont="1" applyBorder="1"/>
    <xf numFmtId="0" fontId="71" fillId="0" borderId="1" xfId="4" applyFont="1" applyBorder="1" applyAlignment="1">
      <alignment horizontal="left" vertical="top" wrapText="1"/>
    </xf>
    <xf numFmtId="0" fontId="108" fillId="0" borderId="0" xfId="0" applyFont="1"/>
    <xf numFmtId="0" fontId="12" fillId="0" borderId="1" xfId="4" applyFont="1" applyBorder="1" applyAlignment="1">
      <alignment wrapText="1"/>
    </xf>
    <xf numFmtId="174" fontId="34" fillId="0" borderId="1" xfId="4" applyNumberFormat="1" applyFont="1" applyBorder="1" applyAlignment="1">
      <alignment horizontal="center" vertical="center" wrapText="1"/>
    </xf>
    <xf numFmtId="0" fontId="12" fillId="0" borderId="0" xfId="4" applyFont="1" applyAlignment="1">
      <alignment wrapText="1"/>
    </xf>
    <xf numFmtId="0" fontId="12" fillId="0" borderId="0" xfId="4" applyFont="1" applyAlignment="1">
      <alignment horizontal="center"/>
    </xf>
    <xf numFmtId="0" fontId="12" fillId="0" borderId="1" xfId="4" applyFont="1" applyBorder="1" applyAlignment="1">
      <alignment vertical="top" wrapText="1"/>
    </xf>
    <xf numFmtId="0" fontId="107" fillId="0" borderId="1" xfId="0" applyFont="1" applyFill="1" applyBorder="1" applyAlignment="1">
      <alignment horizontal="center" vertical="center" wrapText="1"/>
    </xf>
    <xf numFmtId="164" fontId="110" fillId="0" borderId="1" xfId="13" applyFont="1" applyBorder="1" applyAlignment="1">
      <alignment horizontal="center" vertical="center" wrapText="1"/>
    </xf>
    <xf numFmtId="0" fontId="111" fillId="0" borderId="1" xfId="4" applyFont="1" applyBorder="1"/>
    <xf numFmtId="0" fontId="112" fillId="0" borderId="1" xfId="4" applyFont="1" applyBorder="1"/>
    <xf numFmtId="0" fontId="113" fillId="0" borderId="1" xfId="4" applyFont="1" applyBorder="1" applyAlignment="1">
      <alignment horizontal="left" vertical="top" wrapText="1"/>
    </xf>
    <xf numFmtId="171" fontId="114" fillId="3" borderId="1" xfId="0" applyNumberFormat="1" applyFont="1" applyFill="1" applyBorder="1" applyAlignment="1">
      <alignment horizontal="center" vertical="center" wrapText="1"/>
    </xf>
    <xf numFmtId="171" fontId="115" fillId="0" borderId="1" xfId="0" applyNumberFormat="1" applyFont="1" applyFill="1" applyBorder="1" applyAlignment="1">
      <alignment horizontal="center" vertical="center" wrapText="1"/>
    </xf>
    <xf numFmtId="14" fontId="56" fillId="0" borderId="1" xfId="0" applyNumberFormat="1" applyFont="1" applyFill="1" applyBorder="1" applyAlignment="1">
      <alignment horizontal="center" vertical="center" wrapText="1"/>
    </xf>
    <xf numFmtId="0" fontId="87" fillId="3" borderId="1" xfId="0" applyNumberFormat="1" applyFont="1" applyFill="1" applyBorder="1" applyAlignment="1">
      <alignment horizontal="center" vertical="center" wrapText="1"/>
    </xf>
    <xf numFmtId="0" fontId="87" fillId="0" borderId="1" xfId="0" applyFont="1" applyBorder="1"/>
    <xf numFmtId="0" fontId="56" fillId="0" borderId="1" xfId="0" applyFont="1" applyFill="1" applyBorder="1" applyAlignment="1">
      <alignment horizontal="center" vertical="center" wrapText="1"/>
    </xf>
    <xf numFmtId="0" fontId="115" fillId="0" borderId="1" xfId="0" applyNumberFormat="1" applyFont="1" applyFill="1" applyBorder="1" applyAlignment="1">
      <alignment horizontal="center" vertical="center" wrapText="1"/>
    </xf>
    <xf numFmtId="0" fontId="87" fillId="0" borderId="1" xfId="0" applyFont="1" applyFill="1" applyBorder="1" applyAlignment="1">
      <alignment horizontal="center" vertical="center"/>
    </xf>
    <xf numFmtId="0" fontId="87" fillId="0" borderId="1" xfId="0" applyFont="1" applyFill="1" applyBorder="1" applyAlignment="1">
      <alignment wrapText="1"/>
    </xf>
    <xf numFmtId="169" fontId="117" fillId="0" borderId="1" xfId="0" applyNumberFormat="1" applyFont="1" applyBorder="1" applyAlignment="1">
      <alignment horizontal="center" vertical="center"/>
    </xf>
    <xf numFmtId="166" fontId="117" fillId="4" borderId="1" xfId="0" applyNumberFormat="1" applyFont="1" applyFill="1" applyBorder="1" applyAlignment="1">
      <alignment horizontal="center" vertical="center"/>
    </xf>
    <xf numFmtId="169" fontId="117" fillId="4" borderId="1" xfId="0" applyNumberFormat="1" applyFont="1" applyFill="1" applyBorder="1" applyAlignment="1">
      <alignment horizontal="center" vertical="center"/>
    </xf>
    <xf numFmtId="0" fontId="87" fillId="9" borderId="1" xfId="0" applyFont="1" applyFill="1" applyBorder="1" applyAlignment="1">
      <alignment horizontal="center" vertical="center" wrapText="1"/>
    </xf>
    <xf numFmtId="171" fontId="115" fillId="3" borderId="1" xfId="0" applyNumberFormat="1" applyFont="1" applyFill="1" applyBorder="1" applyAlignment="1">
      <alignment horizontal="center" vertical="center" wrapText="1"/>
    </xf>
    <xf numFmtId="0" fontId="117" fillId="0" borderId="1" xfId="0" applyFont="1" applyBorder="1" applyAlignment="1">
      <alignment horizontal="center" vertical="center"/>
    </xf>
    <xf numFmtId="0" fontId="117" fillId="4" borderId="1" xfId="0" applyFont="1" applyFill="1" applyBorder="1" applyAlignment="1">
      <alignment horizontal="center" vertical="center"/>
    </xf>
    <xf numFmtId="0" fontId="87" fillId="0" borderId="1" xfId="0" applyFont="1" applyBorder="1" applyAlignment="1">
      <alignment wrapText="1"/>
    </xf>
    <xf numFmtId="171" fontId="115" fillId="3" borderId="1" xfId="0" applyNumberFormat="1" applyFont="1" applyFill="1" applyBorder="1" applyAlignment="1">
      <alignment horizontal="center" vertical="center"/>
    </xf>
    <xf numFmtId="0" fontId="115" fillId="0" borderId="1" xfId="0" applyNumberFormat="1" applyFont="1" applyBorder="1" applyAlignment="1">
      <alignment horizontal="center" vertical="center"/>
    </xf>
    <xf numFmtId="171" fontId="115" fillId="0" borderId="1" xfId="0" applyNumberFormat="1" applyFont="1" applyBorder="1" applyAlignment="1">
      <alignment horizontal="center" vertical="center" wrapText="1"/>
    </xf>
    <xf numFmtId="171" fontId="115" fillId="0" borderId="1" xfId="0" applyNumberFormat="1" applyFont="1" applyBorder="1" applyAlignment="1">
      <alignment horizontal="center" vertical="center"/>
    </xf>
    <xf numFmtId="173" fontId="115" fillId="0" borderId="1" xfId="0" applyNumberFormat="1" applyFont="1" applyBorder="1" applyAlignment="1">
      <alignment horizontal="center" vertical="center"/>
    </xf>
    <xf numFmtId="0" fontId="87" fillId="10" borderId="1" xfId="0" applyFont="1" applyFill="1" applyBorder="1" applyAlignment="1">
      <alignment horizontal="center" vertical="center" wrapText="1"/>
    </xf>
    <xf numFmtId="173" fontId="115" fillId="3" borderId="1" xfId="0" applyNumberFormat="1" applyFont="1" applyFill="1" applyBorder="1" applyAlignment="1">
      <alignment horizontal="center" vertical="center"/>
    </xf>
    <xf numFmtId="169" fontId="87" fillId="3" borderId="1" xfId="0" applyNumberFormat="1" applyFont="1" applyFill="1" applyBorder="1" applyAlignment="1">
      <alignment horizontal="center" vertical="center" wrapText="1"/>
    </xf>
    <xf numFmtId="0" fontId="87" fillId="11" borderId="1" xfId="0" applyFont="1" applyFill="1" applyBorder="1" applyAlignment="1">
      <alignment horizontal="center" vertical="center" wrapText="1"/>
    </xf>
    <xf numFmtId="170" fontId="87" fillId="3" borderId="1" xfId="0" applyNumberFormat="1" applyFont="1" applyFill="1" applyBorder="1" applyAlignment="1">
      <alignment horizontal="center" vertical="center"/>
    </xf>
    <xf numFmtId="169" fontId="87" fillId="3" borderId="1" xfId="0" applyNumberFormat="1" applyFont="1" applyFill="1" applyBorder="1" applyAlignment="1">
      <alignment horizontal="center" vertical="center"/>
    </xf>
    <xf numFmtId="166" fontId="115" fillId="0" borderId="1" xfId="0" applyNumberFormat="1" applyFont="1" applyFill="1" applyBorder="1" applyAlignment="1">
      <alignment horizontal="center" vertical="center" wrapText="1"/>
    </xf>
    <xf numFmtId="173" fontId="115" fillId="0" borderId="1" xfId="0" applyNumberFormat="1" applyFont="1" applyFill="1" applyBorder="1" applyAlignment="1">
      <alignment horizontal="center" vertical="center"/>
    </xf>
    <xf numFmtId="172" fontId="115" fillId="3" borderId="1" xfId="0" applyNumberFormat="1" applyFont="1" applyFill="1" applyBorder="1" applyAlignment="1">
      <alignment horizontal="center" vertical="center" wrapText="1"/>
    </xf>
    <xf numFmtId="0" fontId="87" fillId="12" borderId="1" xfId="0" applyFont="1" applyFill="1" applyBorder="1" applyAlignment="1">
      <alignment horizontal="center" vertical="center" wrapText="1"/>
    </xf>
    <xf numFmtId="166" fontId="87" fillId="3" borderId="1" xfId="0" applyNumberFormat="1" applyFont="1" applyFill="1" applyBorder="1" applyAlignment="1">
      <alignment horizontal="center" vertical="center" wrapText="1"/>
    </xf>
    <xf numFmtId="170" fontId="87" fillId="3" borderId="1" xfId="0" applyNumberFormat="1" applyFont="1" applyFill="1" applyBorder="1" applyAlignment="1">
      <alignment horizontal="center" vertical="center" wrapText="1"/>
    </xf>
    <xf numFmtId="169" fontId="87" fillId="0" borderId="1" xfId="0" applyNumberFormat="1" applyFont="1" applyBorder="1" applyAlignment="1">
      <alignment horizontal="center" vertical="center"/>
    </xf>
    <xf numFmtId="0" fontId="87" fillId="0" borderId="1" xfId="0" applyNumberFormat="1" applyFont="1" applyFill="1" applyBorder="1" applyAlignment="1" applyProtection="1">
      <alignment horizontal="center" vertical="center" wrapText="1"/>
    </xf>
    <xf numFmtId="0" fontId="115" fillId="0" borderId="1" xfId="0" applyFont="1" applyBorder="1" applyAlignment="1">
      <alignment horizontal="center" vertical="center" wrapText="1"/>
    </xf>
    <xf numFmtId="165" fontId="115" fillId="0" borderId="1" xfId="0" applyNumberFormat="1" applyFont="1" applyBorder="1" applyAlignment="1">
      <alignment horizontal="center" vertical="center" wrapText="1"/>
    </xf>
    <xf numFmtId="172" fontId="87" fillId="3" borderId="1" xfId="0" applyNumberFormat="1" applyFont="1" applyFill="1" applyBorder="1" applyAlignment="1">
      <alignment horizontal="center" vertical="center" wrapText="1"/>
    </xf>
    <xf numFmtId="0" fontId="87" fillId="0" borderId="1" xfId="0" applyFont="1" applyBorder="1" applyAlignment="1">
      <alignment horizontal="center" vertical="center"/>
    </xf>
    <xf numFmtId="14" fontId="56" fillId="3" borderId="1" xfId="0" applyNumberFormat="1" applyFont="1" applyFill="1" applyBorder="1" applyAlignment="1">
      <alignment horizontal="center" vertical="center" wrapText="1"/>
    </xf>
    <xf numFmtId="0" fontId="87" fillId="3" borderId="1" xfId="0" applyFont="1" applyFill="1" applyBorder="1" applyAlignment="1">
      <alignment horizontal="center" vertical="center" wrapText="1"/>
    </xf>
    <xf numFmtId="0" fontId="87" fillId="0" borderId="1" xfId="0" applyFont="1" applyBorder="1" applyAlignment="1">
      <alignment horizontal="center" vertical="center" wrapText="1"/>
    </xf>
    <xf numFmtId="0" fontId="87" fillId="0" borderId="1" xfId="0" applyFont="1" applyBorder="1" applyAlignment="1">
      <alignment horizontal="left" vertical="center" wrapText="1"/>
    </xf>
    <xf numFmtId="0" fontId="115" fillId="0" borderId="1" xfId="0" applyFont="1" applyFill="1" applyBorder="1" applyAlignment="1">
      <alignment horizontal="center" vertical="center" wrapText="1"/>
    </xf>
    <xf numFmtId="164" fontId="115" fillId="0" borderId="1" xfId="13" applyFont="1" applyFill="1" applyBorder="1" applyAlignment="1">
      <alignment horizontal="center" vertical="center"/>
    </xf>
    <xf numFmtId="14" fontId="87" fillId="0" borderId="1" xfId="0" applyNumberFormat="1" applyFont="1" applyFill="1" applyBorder="1" applyAlignment="1">
      <alignment horizontal="center" vertical="center" wrapText="1"/>
    </xf>
    <xf numFmtId="170" fontId="117" fillId="0" borderId="1" xfId="0" applyNumberFormat="1" applyFont="1" applyFill="1" applyBorder="1" applyAlignment="1">
      <alignment horizontal="center" vertical="center"/>
    </xf>
    <xf numFmtId="0" fontId="115" fillId="0" borderId="1" xfId="0" applyFont="1" applyFill="1" applyBorder="1" applyAlignment="1">
      <alignment horizontal="left" vertical="center" wrapText="1"/>
    </xf>
    <xf numFmtId="1" fontId="115" fillId="0" borderId="1" xfId="0" applyNumberFormat="1" applyFont="1" applyFill="1" applyBorder="1" applyAlignment="1">
      <alignment horizontal="center" vertical="center"/>
    </xf>
    <xf numFmtId="170" fontId="117" fillId="4" borderId="1" xfId="0" applyNumberFormat="1" applyFont="1" applyFill="1" applyBorder="1" applyAlignment="1">
      <alignment horizontal="center" vertical="center"/>
    </xf>
    <xf numFmtId="0" fontId="108" fillId="0" borderId="1" xfId="0" applyFont="1" applyBorder="1" applyAlignment="1">
      <alignment horizontal="center"/>
    </xf>
    <xf numFmtId="0" fontId="87" fillId="0" borderId="1" xfId="0" applyFont="1" applyBorder="1" applyAlignment="1">
      <alignment horizontal="left" wrapText="1"/>
    </xf>
    <xf numFmtId="0" fontId="87" fillId="0" borderId="1" xfId="0" applyFont="1" applyFill="1" applyBorder="1" applyAlignment="1">
      <alignment horizontal="left" vertical="center" wrapText="1"/>
    </xf>
    <xf numFmtId="0" fontId="112" fillId="0" borderId="1" xfId="0" applyFont="1" applyBorder="1" applyAlignment="1">
      <alignment horizontal="center" vertical="center"/>
    </xf>
    <xf numFmtId="14" fontId="106" fillId="0" borderId="1" xfId="0" applyNumberFormat="1" applyFont="1" applyBorder="1" applyAlignment="1">
      <alignment horizontal="center" vertical="center" wrapText="1"/>
    </xf>
    <xf numFmtId="174" fontId="112" fillId="0" borderId="1" xfId="0" applyNumberFormat="1" applyFont="1" applyBorder="1" applyAlignment="1">
      <alignment horizontal="center" vertical="center"/>
    </xf>
    <xf numFmtId="0" fontId="106" fillId="0" borderId="1" xfId="0" applyFont="1" applyBorder="1" applyAlignment="1">
      <alignment horizontal="center" vertical="center" wrapText="1"/>
    </xf>
    <xf numFmtId="0" fontId="112" fillId="0" borderId="1" xfId="0" applyFont="1" applyBorder="1" applyAlignment="1">
      <alignment horizontal="center" vertical="center" wrapText="1"/>
    </xf>
    <xf numFmtId="0" fontId="28" fillId="0" borderId="1" xfId="0" applyFont="1" applyBorder="1" applyAlignment="1">
      <alignment vertical="center" wrapText="1"/>
    </xf>
    <xf numFmtId="164" fontId="1" fillId="16" borderId="23" xfId="13" applyFont="1" applyFill="1" applyBorder="1" applyAlignment="1">
      <alignment vertical="center"/>
    </xf>
    <xf numFmtId="164" fontId="1" fillId="16" borderId="35" xfId="13" applyFont="1" applyFill="1" applyBorder="1" applyAlignment="1">
      <alignment vertical="center"/>
    </xf>
    <xf numFmtId="0" fontId="120" fillId="0" borderId="4" xfId="0" applyFont="1" applyFill="1" applyBorder="1" applyAlignment="1">
      <alignment horizontal="lef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14"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1" xfId="0" applyBorder="1" applyAlignment="1">
      <alignment horizontal="left" vertical="top" wrapText="1"/>
    </xf>
    <xf numFmtId="17" fontId="27"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78" fillId="0" borderId="1" xfId="102" applyFill="1" applyBorder="1" applyAlignment="1">
      <alignment horizontal="center" vertical="center" wrapText="1"/>
    </xf>
    <xf numFmtId="0" fontId="18" fillId="2" borderId="4" xfId="0" applyFont="1" applyFill="1" applyBorder="1" applyAlignment="1">
      <alignment vertical="center"/>
    </xf>
    <xf numFmtId="0" fontId="18" fillId="2" borderId="6" xfId="0" applyFont="1" applyFill="1" applyBorder="1" applyAlignment="1">
      <alignment horizontal="left" vertical="center"/>
    </xf>
    <xf numFmtId="0" fontId="18" fillId="2" borderId="4" xfId="0" applyFont="1" applyFill="1" applyBorder="1" applyAlignment="1">
      <alignment horizontal="left" vertical="center"/>
    </xf>
    <xf numFmtId="0" fontId="18" fillId="2" borderId="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1" xfId="0" applyFill="1" applyBorder="1"/>
    <xf numFmtId="0" fontId="18"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xf numFmtId="1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8" fillId="0" borderId="1" xfId="0" applyFont="1" applyBorder="1" applyAlignment="1">
      <alignment vertical="center" wrapText="1"/>
    </xf>
    <xf numFmtId="164" fontId="1" fillId="0" borderId="1" xfId="13" applyFont="1" applyFill="1" applyBorder="1" applyAlignment="1">
      <alignment horizontal="center" vertical="center" wrapText="1"/>
    </xf>
    <xf numFmtId="0" fontId="34" fillId="0" borderId="1" xfId="0" applyFont="1" applyBorder="1" applyAlignment="1">
      <alignment horizontal="center" vertical="center" wrapText="1"/>
    </xf>
    <xf numFmtId="3" fontId="1" fillId="0" borderId="1" xfId="0" applyNumberFormat="1" applyFont="1" applyBorder="1" applyAlignment="1">
      <alignment horizontal="center" vertical="center"/>
    </xf>
    <xf numFmtId="43"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8" fillId="0" borderId="1" xfId="0" applyFont="1" applyBorder="1" applyAlignment="1">
      <alignment vertical="center"/>
    </xf>
    <xf numFmtId="0" fontId="35" fillId="0" borderId="1" xfId="0" applyFont="1" applyFill="1" applyBorder="1"/>
    <xf numFmtId="0" fontId="35" fillId="0" borderId="1" xfId="0" applyFont="1" applyBorder="1"/>
    <xf numFmtId="0" fontId="37" fillId="0" borderId="1" xfId="0"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0" fontId="37" fillId="0" borderId="1" xfId="0" applyFont="1" applyBorder="1" applyAlignment="1">
      <alignment wrapText="1"/>
    </xf>
    <xf numFmtId="164" fontId="38" fillId="0" borderId="0" xfId="13" applyFont="1" applyAlignment="1">
      <alignment horizontal="center" vertical="center"/>
    </xf>
    <xf numFmtId="164" fontId="37" fillId="0" borderId="1" xfId="13" applyFont="1" applyFill="1" applyBorder="1" applyAlignment="1">
      <alignment horizontal="center" vertical="center" wrapText="1"/>
    </xf>
    <xf numFmtId="164" fontId="38" fillId="0" borderId="1" xfId="13" applyFont="1" applyFill="1" applyBorder="1" applyAlignment="1">
      <alignment horizontal="center" vertical="center" wrapText="1"/>
    </xf>
    <xf numFmtId="0" fontId="0" fillId="0" borderId="1" xfId="0" applyBorder="1" applyAlignment="1">
      <alignment horizontal="center"/>
    </xf>
    <xf numFmtId="2" fontId="37" fillId="0" borderId="1" xfId="0" applyNumberFormat="1" applyFont="1" applyFill="1" applyBorder="1" applyAlignment="1">
      <alignment horizontal="center" vertical="center" wrapText="1"/>
    </xf>
    <xf numFmtId="2" fontId="38" fillId="0" borderId="1" xfId="0" applyNumberFormat="1" applyFont="1" applyFill="1" applyBorder="1" applyAlignment="1">
      <alignment horizontal="center" vertical="center" wrapText="1"/>
    </xf>
    <xf numFmtId="0" fontId="18" fillId="0" borderId="4" xfId="0" applyFont="1" applyFill="1" applyBorder="1" applyAlignment="1">
      <alignment vertical="center"/>
    </xf>
    <xf numFmtId="164" fontId="35" fillId="0" borderId="1" xfId="0" applyNumberFormat="1" applyFont="1" applyFill="1" applyBorder="1"/>
    <xf numFmtId="164" fontId="121" fillId="0" borderId="1" xfId="13" applyFont="1" applyFill="1" applyBorder="1" applyAlignment="1">
      <alignment horizontal="center" vertical="center" wrapText="1"/>
    </xf>
    <xf numFmtId="192" fontId="38" fillId="0" borderId="1" xfId="13" applyNumberFormat="1" applyFont="1" applyFill="1" applyBorder="1" applyAlignment="1">
      <alignment horizontal="center" vertical="center" wrapText="1"/>
    </xf>
    <xf numFmtId="164" fontId="38" fillId="3" borderId="1" xfId="13" applyFont="1" applyFill="1" applyBorder="1" applyAlignment="1">
      <alignment horizontal="center" vertical="center" wrapText="1"/>
    </xf>
    <xf numFmtId="164" fontId="122" fillId="0" borderId="1" xfId="102" applyNumberFormat="1" applyFont="1" applyFill="1" applyBorder="1" applyAlignment="1">
      <alignment horizontal="center" vertical="center" wrapText="1"/>
    </xf>
    <xf numFmtId="0" fontId="122" fillId="0" borderId="1" xfId="102"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xf numFmtId="14" fontId="1" fillId="0" borderId="1" xfId="0" applyNumberFormat="1" applyFont="1" applyFill="1" applyBorder="1" applyAlignment="1">
      <alignment horizontal="center" vertical="center" wrapText="1"/>
    </xf>
    <xf numFmtId="0" fontId="0" fillId="0" borderId="1" xfId="0" applyBorder="1" applyAlignment="1">
      <alignment vertical="center" wrapText="1"/>
    </xf>
    <xf numFmtId="164" fontId="1" fillId="0" borderId="1" xfId="13" applyFont="1" applyFill="1" applyBorder="1" applyAlignment="1">
      <alignment horizontal="center" vertical="center" wrapText="1"/>
    </xf>
    <xf numFmtId="0" fontId="0" fillId="0" borderId="1" xfId="0" applyBorder="1" applyAlignment="1">
      <alignment wrapText="1"/>
    </xf>
    <xf numFmtId="0" fontId="18" fillId="0" borderId="1" xfId="0" applyFont="1" applyBorder="1" applyAlignment="1">
      <alignment wrapText="1"/>
    </xf>
    <xf numFmtId="49" fontId="20" fillId="0" borderId="1" xfId="0" applyNumberFormat="1" applyFont="1" applyBorder="1" applyAlignment="1">
      <alignment wrapText="1"/>
    </xf>
    <xf numFmtId="0" fontId="18" fillId="0" borderId="1" xfId="0" applyFont="1" applyBorder="1" applyAlignment="1">
      <alignment vertical="top" wrapText="1"/>
    </xf>
    <xf numFmtId="0" fontId="18" fillId="0" borderId="10" xfId="0" applyFont="1" applyFill="1" applyBorder="1" applyAlignment="1">
      <alignment horizontal="left" vertical="center"/>
    </xf>
    <xf numFmtId="164" fontId="41" fillId="0" borderId="0" xfId="13" applyFont="1" applyAlignment="1">
      <alignment horizontal="center" vertical="center"/>
    </xf>
    <xf numFmtId="49" fontId="20" fillId="0" borderId="1" xfId="0" applyNumberFormat="1" applyFont="1" applyBorder="1" applyAlignment="1">
      <alignment horizontal="center" vertical="center" wrapText="1"/>
    </xf>
    <xf numFmtId="0" fontId="19" fillId="0" borderId="1" xfId="0" applyFont="1" applyFill="1" applyBorder="1" applyAlignment="1">
      <alignment horizontal="center" vertical="center" wrapText="1"/>
    </xf>
    <xf numFmtId="0" fontId="55" fillId="0" borderId="1" xfId="0" applyFont="1" applyFill="1" applyBorder="1"/>
    <xf numFmtId="14" fontId="19" fillId="0"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164" fontId="19" fillId="0" borderId="1" xfId="13" applyFont="1" applyFill="1" applyBorder="1" applyAlignment="1">
      <alignment horizontal="center" vertical="center" wrapText="1"/>
    </xf>
    <xf numFmtId="0" fontId="18" fillId="0" borderId="4" xfId="0" applyFont="1" applyFill="1" applyBorder="1" applyAlignment="1">
      <alignment vertical="center"/>
    </xf>
    <xf numFmtId="14" fontId="19" fillId="0" borderId="1" xfId="13" applyNumberFormat="1" applyFont="1" applyFill="1" applyBorder="1" applyAlignment="1">
      <alignment horizontal="center" vertical="center" wrapText="1"/>
    </xf>
    <xf numFmtId="0" fontId="55" fillId="0" borderId="1" xfId="0" applyFont="1" applyBorder="1" applyAlignment="1">
      <alignment horizontal="center" vertical="center" wrapText="1"/>
    </xf>
    <xf numFmtId="0" fontId="55" fillId="0" borderId="1" xfId="0" applyFont="1" applyBorder="1" applyAlignment="1">
      <alignment horizontal="center" vertical="center"/>
    </xf>
    <xf numFmtId="14" fontId="55" fillId="0" borderId="1" xfId="0" applyNumberFormat="1" applyFont="1" applyBorder="1" applyAlignment="1">
      <alignment horizontal="center" vertical="center"/>
    </xf>
    <xf numFmtId="164" fontId="55" fillId="0" borderId="1" xfId="13" applyFont="1" applyBorder="1" applyAlignment="1">
      <alignment horizontal="center" vertical="center"/>
    </xf>
    <xf numFmtId="14" fontId="55" fillId="0" borderId="11" xfId="0" applyNumberFormat="1" applyFont="1" applyBorder="1" applyAlignment="1">
      <alignment vertical="center"/>
    </xf>
    <xf numFmtId="164" fontId="55" fillId="0" borderId="11" xfId="13" applyFont="1" applyBorder="1" applyAlignment="1">
      <alignment vertical="center"/>
    </xf>
    <xf numFmtId="0" fontId="55" fillId="0" borderId="1" xfId="0" applyFont="1" applyBorder="1" applyAlignment="1">
      <alignment vertical="center"/>
    </xf>
    <xf numFmtId="0" fontId="55" fillId="0" borderId="1" xfId="0" applyFont="1" applyFill="1" applyBorder="1" applyAlignment="1">
      <alignment vertical="center" wrapText="1"/>
    </xf>
    <xf numFmtId="164" fontId="78" fillId="0" borderId="1" xfId="102" applyNumberFormat="1" applyFill="1" applyBorder="1" applyAlignment="1">
      <alignment horizontal="center" vertical="center" wrapText="1"/>
    </xf>
    <xf numFmtId="164" fontId="19" fillId="0" borderId="1" xfId="13" applyFont="1" applyBorder="1" applyAlignment="1">
      <alignment horizontal="center" vertical="center" wrapText="1"/>
    </xf>
    <xf numFmtId="0" fontId="1" fillId="0" borderId="1" xfId="0" applyFont="1" applyBorder="1" applyAlignment="1">
      <alignment wrapText="1"/>
    </xf>
    <xf numFmtId="0" fontId="18" fillId="0" borderId="4" xfId="0" applyFont="1" applyFill="1" applyBorder="1" applyAlignment="1">
      <alignment horizontal="left" vertical="center"/>
    </xf>
    <xf numFmtId="0" fontId="18" fillId="0" borderId="4" xfId="0" applyFont="1" applyFill="1" applyBorder="1" applyAlignment="1">
      <alignment vertical="center"/>
    </xf>
    <xf numFmtId="0" fontId="19" fillId="0" borderId="1" xfId="0" applyFont="1" applyBorder="1" applyAlignment="1">
      <alignment wrapText="1"/>
    </xf>
    <xf numFmtId="0" fontId="123" fillId="0" borderId="1" xfId="102" applyFont="1" applyFill="1" applyBorder="1" applyAlignment="1">
      <alignment horizontal="center" vertical="center" wrapText="1"/>
    </xf>
    <xf numFmtId="0" fontId="56" fillId="3" borderId="1" xfId="0" applyFont="1" applyFill="1" applyBorder="1" applyAlignment="1">
      <alignment horizontal="center" vertical="center" wrapText="1"/>
    </xf>
    <xf numFmtId="0" fontId="87" fillId="0" borderId="1" xfId="0" applyFont="1" applyBorder="1" applyAlignment="1">
      <alignment horizontal="left"/>
    </xf>
    <xf numFmtId="0" fontId="108" fillId="2" borderId="1" xfId="0" applyFont="1" applyFill="1" applyBorder="1" applyAlignment="1">
      <alignment horizontal="center"/>
    </xf>
    <xf numFmtId="0" fontId="87" fillId="2" borderId="1" xfId="0" applyFont="1" applyFill="1" applyBorder="1" applyAlignment="1">
      <alignment horizontal="left"/>
    </xf>
    <xf numFmtId="0" fontId="87" fillId="2" borderId="1" xfId="0" applyFont="1" applyFill="1" applyBorder="1" applyAlignment="1">
      <alignment horizontal="center" vertical="center"/>
    </xf>
    <xf numFmtId="164" fontId="124" fillId="0" borderId="1" xfId="99" applyNumberFormat="1" applyFont="1" applyBorder="1" applyAlignment="1" applyProtection="1">
      <alignment horizontal="center" vertical="top" wrapText="1"/>
    </xf>
    <xf numFmtId="164" fontId="124" fillId="0" borderId="1" xfId="99" applyNumberFormat="1" applyFont="1" applyBorder="1" applyAlignment="1" applyProtection="1">
      <alignment vertical="top"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0" borderId="1" xfId="13"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64" fontId="1" fillId="0" borderId="1" xfId="13"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91" fontId="1" fillId="0" borderId="1" xfId="13"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4" fontId="1" fillId="0" borderId="11" xfId="0" applyNumberFormat="1" applyFont="1" applyFill="1" applyBorder="1" applyAlignment="1">
      <alignment horizontal="center" vertical="center" wrapText="1"/>
    </xf>
    <xf numFmtId="191" fontId="1" fillId="0" borderId="11" xfId="0" applyNumberFormat="1" applyFont="1" applyFill="1" applyBorder="1" applyAlignment="1">
      <alignment horizontal="center" vertical="center" wrapText="1"/>
    </xf>
    <xf numFmtId="14" fontId="2" fillId="0" borderId="11" xfId="0" applyNumberFormat="1" applyFont="1" applyFill="1" applyBorder="1" applyAlignment="1">
      <alignment horizontal="center" vertical="center" wrapText="1"/>
    </xf>
    <xf numFmtId="164" fontId="1" fillId="0" borderId="11" xfId="13" applyFont="1" applyFill="1" applyBorder="1" applyAlignment="1">
      <alignment horizontal="center" vertical="center" wrapText="1"/>
    </xf>
    <xf numFmtId="0" fontId="0" fillId="0" borderId="11" xfId="0"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4" fontId="49" fillId="17"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4" fontId="49" fillId="3" borderId="1" xfId="0" applyNumberFormat="1" applyFont="1" applyFill="1" applyBorder="1" applyAlignment="1">
      <alignment horizontal="center" vertical="center" wrapText="1"/>
    </xf>
    <xf numFmtId="43" fontId="0" fillId="0" borderId="11" xfId="0" applyNumberFormat="1" applyFill="1" applyBorder="1" applyAlignment="1">
      <alignment horizontal="center" vertical="center"/>
    </xf>
    <xf numFmtId="14" fontId="80" fillId="2" borderId="1" xfId="112" applyNumberFormat="1" applyFill="1" applyBorder="1" applyAlignment="1" applyProtection="1">
      <alignment horizontal="center" vertical="center" wrapText="1"/>
    </xf>
    <xf numFmtId="0" fontId="0" fillId="2" borderId="1" xfId="0" applyFill="1" applyBorder="1" applyAlignment="1">
      <alignment horizontal="center" vertical="center"/>
    </xf>
    <xf numFmtId="0" fontId="1" fillId="17" borderId="1" xfId="0" applyFont="1" applyFill="1" applyBorder="1" applyAlignment="1">
      <alignment horizontal="center" vertical="center" wrapText="1"/>
    </xf>
    <xf numFmtId="0" fontId="2" fillId="17" borderId="1" xfId="0" applyFont="1" applyFill="1" applyBorder="1" applyAlignment="1">
      <alignment horizontal="center" vertical="center" wrapText="1"/>
    </xf>
    <xf numFmtId="14" fontId="1" fillId="17" borderId="1" xfId="0" applyNumberFormat="1" applyFont="1" applyFill="1" applyBorder="1" applyAlignment="1">
      <alignment horizontal="center" vertical="center" wrapText="1"/>
    </xf>
    <xf numFmtId="191" fontId="1" fillId="17" borderId="1" xfId="0" applyNumberFormat="1" applyFont="1" applyFill="1" applyBorder="1" applyAlignment="1">
      <alignment horizontal="center" vertical="center" wrapText="1"/>
    </xf>
    <xf numFmtId="14" fontId="2" fillId="17" borderId="1" xfId="0" applyNumberFormat="1" applyFont="1" applyFill="1" applyBorder="1" applyAlignment="1">
      <alignment horizontal="center" vertical="center" wrapText="1"/>
    </xf>
    <xf numFmtId="164" fontId="1" fillId="17" borderId="1" xfId="13" applyFont="1" applyFill="1" applyBorder="1" applyAlignment="1">
      <alignment horizontal="center" vertical="center" wrapText="1"/>
    </xf>
    <xf numFmtId="0" fontId="0" fillId="17" borderId="1" xfId="0" applyFill="1" applyBorder="1" applyAlignment="1">
      <alignment horizontal="center" vertical="center"/>
    </xf>
    <xf numFmtId="164" fontId="2" fillId="2" borderId="1" xfId="13" applyFont="1" applyFill="1" applyBorder="1" applyAlignment="1">
      <alignment horizontal="center" vertical="center" wrapText="1"/>
    </xf>
    <xf numFmtId="0" fontId="0" fillId="0" borderId="1" xfId="0" applyBorder="1" applyAlignment="1">
      <alignment horizontal="center"/>
    </xf>
    <xf numFmtId="0" fontId="19" fillId="0" borderId="1" xfId="0"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xf numFmtId="0" fontId="19" fillId="0" borderId="1" xfId="0" applyFont="1" applyBorder="1"/>
    <xf numFmtId="4" fontId="19" fillId="0" borderId="1" xfId="0" applyNumberFormat="1"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xf>
    <xf numFmtId="164" fontId="19" fillId="0" borderId="1" xfId="13" applyFont="1" applyBorder="1" applyAlignment="1">
      <alignment horizontal="center" vertical="center" wrapText="1"/>
    </xf>
    <xf numFmtId="164" fontId="19" fillId="0" borderId="1" xfId="13" applyFont="1" applyFill="1" applyBorder="1" applyAlignment="1">
      <alignment horizontal="center" vertical="center" wrapText="1"/>
    </xf>
    <xf numFmtId="0" fontId="18" fillId="0" borderId="4" xfId="0" applyFont="1" applyFill="1" applyBorder="1" applyAlignment="1">
      <alignment horizontal="left" vertical="center"/>
    </xf>
    <xf numFmtId="0" fontId="76" fillId="0" borderId="1" xfId="100" applyFill="1" applyBorder="1" applyAlignment="1" applyProtection="1">
      <alignment horizontal="center" vertical="center" wrapText="1"/>
    </xf>
    <xf numFmtId="0" fontId="19" fillId="0" borderId="0" xfId="0"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194" fontId="19" fillId="0" borderId="1" xfId="13" applyNumberFormat="1" applyFont="1" applyFill="1" applyBorder="1" applyAlignment="1">
      <alignment horizontal="center" vertical="center" wrapText="1"/>
    </xf>
    <xf numFmtId="0" fontId="76" fillId="0" borderId="1" xfId="100" applyBorder="1" applyAlignment="1" applyProtection="1">
      <alignment horizontal="center" vertical="center" wrapText="1"/>
    </xf>
    <xf numFmtId="0" fontId="1" fillId="0" borderId="1" xfId="0" applyFont="1" applyFill="1" applyBorder="1" applyAlignment="1">
      <alignment horizontal="center" vertical="center" wrapText="1"/>
    </xf>
    <xf numFmtId="0" fontId="0" fillId="0" borderId="1" xfId="0" applyFill="1" applyBorder="1"/>
    <xf numFmtId="14" fontId="1" fillId="0" borderId="1" xfId="0" applyNumberFormat="1" applyFont="1" applyFill="1" applyBorder="1" applyAlignment="1">
      <alignment horizontal="center" vertical="center" wrapText="1"/>
    </xf>
    <xf numFmtId="164" fontId="1" fillId="0" borderId="1" xfId="13" applyFont="1" applyFill="1" applyBorder="1" applyAlignment="1">
      <alignment horizontal="center" vertical="center" wrapText="1"/>
    </xf>
    <xf numFmtId="0" fontId="0" fillId="0" borderId="1" xfId="0" applyBorder="1" applyAlignment="1">
      <alignment wrapText="1"/>
    </xf>
    <xf numFmtId="0" fontId="18" fillId="0" borderId="4" xfId="0" applyFont="1" applyFill="1" applyBorder="1" applyAlignment="1">
      <alignment horizontal="left" vertical="center"/>
    </xf>
    <xf numFmtId="0" fontId="76" fillId="0" borderId="1" xfId="100" applyFill="1" applyBorder="1" applyAlignment="1" applyProtection="1">
      <alignment horizontal="center" vertical="center" wrapText="1"/>
    </xf>
    <xf numFmtId="164" fontId="125" fillId="0" borderId="1" xfId="99" applyNumberFormat="1" applyFont="1" applyBorder="1" applyAlignment="1" applyProtection="1">
      <alignment horizontal="center" vertical="center" wrapText="1"/>
    </xf>
    <xf numFmtId="0" fontId="0" fillId="0" borderId="1" xfId="0" applyBorder="1"/>
    <xf numFmtId="0" fontId="0" fillId="0" borderId="1" xfId="0" applyFill="1" applyBorder="1"/>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applyBorder="1" applyAlignment="1">
      <alignment horizontal="center"/>
    </xf>
    <xf numFmtId="164" fontId="1" fillId="0" borderId="1" xfId="13" applyFont="1" applyFill="1" applyBorder="1" applyAlignment="1">
      <alignment horizontal="center" vertical="center" wrapText="1"/>
    </xf>
    <xf numFmtId="0" fontId="1" fillId="0" borderId="11" xfId="0" applyFont="1" applyBorder="1" applyAlignment="1">
      <alignment horizontal="center" vertical="center" wrapText="1"/>
    </xf>
    <xf numFmtId="164" fontId="0" fillId="0" borderId="1" xfId="13" applyFont="1" applyBorder="1" applyAlignment="1">
      <alignment horizontal="center"/>
    </xf>
    <xf numFmtId="0" fontId="44" fillId="0" borderId="1" xfId="0" applyFont="1" applyBorder="1"/>
    <xf numFmtId="0" fontId="44" fillId="0" borderId="1" xfId="0" applyFont="1" applyBorder="1" applyAlignment="1">
      <alignment horizontal="center"/>
    </xf>
    <xf numFmtId="14" fontId="44" fillId="0" borderId="1" xfId="0" applyNumberFormat="1" applyFont="1" applyBorder="1" applyAlignment="1">
      <alignment horizontal="center"/>
    </xf>
    <xf numFmtId="14" fontId="44" fillId="0" borderId="1" xfId="0" applyNumberFormat="1" applyFont="1" applyBorder="1"/>
    <xf numFmtId="164" fontId="44" fillId="0" borderId="1" xfId="13" applyFont="1" applyBorder="1" applyAlignment="1">
      <alignment horizontal="center"/>
    </xf>
    <xf numFmtId="164" fontId="44" fillId="0" borderId="1" xfId="13" applyFont="1" applyBorder="1"/>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 fillId="0" borderId="38" xfId="0" applyFont="1" applyFill="1" applyBorder="1" applyAlignment="1">
      <alignment horizontal="right" vertical="center"/>
    </xf>
    <xf numFmtId="0" fontId="4" fillId="0" borderId="40" xfId="0" applyFont="1" applyFill="1" applyBorder="1" applyAlignment="1">
      <alignment horizontal="right" vertical="center"/>
    </xf>
    <xf numFmtId="0" fontId="3"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8" fillId="0" borderId="0" xfId="0" applyFont="1" applyAlignment="1">
      <alignment horizontal="left" vertical="center" wrapText="1"/>
    </xf>
    <xf numFmtId="0" fontId="3" fillId="0" borderId="0" xfId="0" applyFont="1" applyAlignment="1">
      <alignment horizontal="center" vertical="center" wrapText="1"/>
    </xf>
    <xf numFmtId="0" fontId="49" fillId="0" borderId="8" xfId="0" applyFont="1" applyFill="1" applyBorder="1" applyAlignment="1">
      <alignment horizontal="center" vertical="center" wrapText="1"/>
    </xf>
    <xf numFmtId="0" fontId="49" fillId="0" borderId="18" xfId="0" applyFont="1" applyFill="1" applyBorder="1" applyAlignment="1">
      <alignment horizontal="center" vertical="center" wrapText="1"/>
    </xf>
    <xf numFmtId="0" fontId="49" fillId="0" borderId="23" xfId="0" applyFont="1" applyFill="1" applyBorder="1" applyAlignment="1">
      <alignment horizontal="center" vertical="center" wrapText="1"/>
    </xf>
    <xf numFmtId="0" fontId="49" fillId="0" borderId="35"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33" xfId="0" applyFont="1" applyFill="1" applyBorder="1" applyAlignment="1">
      <alignment horizontal="center" vertical="center" wrapText="1"/>
    </xf>
    <xf numFmtId="0" fontId="7" fillId="0" borderId="0" xfId="0" applyFont="1" applyFill="1" applyBorder="1" applyAlignment="1">
      <alignment horizontal="left" vertical="center" wrapText="1"/>
    </xf>
    <xf numFmtId="2" fontId="5" fillId="0"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xf numFmtId="0" fontId="49" fillId="2" borderId="4" xfId="0" applyFont="1" applyFill="1" applyBorder="1" applyAlignment="1">
      <alignment horizontal="center" vertical="center" wrapText="1"/>
    </xf>
    <xf numFmtId="0" fontId="49" fillId="2" borderId="11" xfId="0" applyFont="1" applyFill="1" applyBorder="1" applyAlignment="1">
      <alignment horizontal="center" vertical="center" wrapText="1"/>
    </xf>
    <xf numFmtId="0" fontId="49" fillId="2" borderId="5" xfId="0" applyFont="1" applyFill="1" applyBorder="1" applyAlignment="1">
      <alignment horizontal="center" vertical="center" wrapText="1"/>
    </xf>
    <xf numFmtId="164" fontId="73" fillId="0" borderId="4" xfId="13" applyFont="1" applyBorder="1" applyAlignment="1">
      <alignment horizontal="right" vertical="center" wrapText="1"/>
    </xf>
    <xf numFmtId="164" fontId="73" fillId="0" borderId="11" xfId="13" applyFont="1" applyBorder="1" applyAlignment="1">
      <alignment horizontal="right" vertical="center" wrapText="1"/>
    </xf>
    <xf numFmtId="164" fontId="73" fillId="0" borderId="5" xfId="13" applyFont="1" applyBorder="1" applyAlignment="1">
      <alignment horizontal="right" vertical="center" wrapText="1"/>
    </xf>
    <xf numFmtId="0" fontId="3" fillId="6" borderId="2"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3" fillId="0" borderId="4" xfId="0" applyFont="1" applyFill="1" applyBorder="1" applyAlignment="1">
      <alignment horizontal="center" vertical="top" wrapText="1"/>
    </xf>
    <xf numFmtId="0" fontId="3" fillId="0" borderId="5"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0" fillId="2" borderId="1" xfId="0" applyFont="1" applyFill="1" applyBorder="1" applyAlignment="1">
      <alignment horizontal="center"/>
    </xf>
    <xf numFmtId="0" fontId="0" fillId="2" borderId="1" xfId="0" applyFill="1" applyBorder="1" applyAlignment="1">
      <alignment horizontal="center"/>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6" fillId="2" borderId="4" xfId="0" applyFont="1" applyFill="1" applyBorder="1" applyAlignment="1">
      <alignment horizontal="center" vertical="center" wrapText="1"/>
    </xf>
    <xf numFmtId="0" fontId="56" fillId="2" borderId="11" xfId="0" applyFont="1" applyFill="1" applyBorder="1" applyAlignment="1">
      <alignment horizontal="center" vertical="center" wrapText="1"/>
    </xf>
    <xf numFmtId="0" fontId="56" fillId="2" borderId="5" xfId="0" applyFont="1" applyFill="1" applyBorder="1" applyAlignment="1">
      <alignment horizontal="center" vertical="center" wrapText="1"/>
    </xf>
    <xf numFmtId="0" fontId="3"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107" fillId="0" borderId="2" xfId="0" applyFont="1" applyBorder="1" applyAlignment="1">
      <alignment horizontal="center" vertical="center" wrapText="1"/>
    </xf>
    <xf numFmtId="0" fontId="107" fillId="0" borderId="9" xfId="0" applyFont="1" applyBorder="1" applyAlignment="1">
      <alignment horizontal="center" vertical="center" wrapText="1"/>
    </xf>
    <xf numFmtId="0" fontId="107" fillId="0" borderId="3" xfId="0" applyFont="1" applyBorder="1" applyAlignment="1">
      <alignment horizontal="center" vertical="center" wrapText="1"/>
    </xf>
    <xf numFmtId="0" fontId="107" fillId="0" borderId="6" xfId="0" applyFont="1" applyFill="1" applyBorder="1" applyAlignment="1">
      <alignment horizontal="center" vertical="center" wrapText="1"/>
    </xf>
    <xf numFmtId="0" fontId="107" fillId="0" borderId="10" xfId="0" applyFont="1" applyFill="1" applyBorder="1" applyAlignment="1">
      <alignment horizontal="center" vertical="center" wrapText="1"/>
    </xf>
    <xf numFmtId="0" fontId="107" fillId="0" borderId="4" xfId="0" applyFont="1" applyFill="1" applyBorder="1" applyAlignment="1">
      <alignment horizontal="center" vertical="center" wrapText="1"/>
    </xf>
    <xf numFmtId="0" fontId="107" fillId="0" borderId="5" xfId="0" applyFont="1" applyFill="1" applyBorder="1" applyAlignment="1">
      <alignment horizontal="center" vertical="center" wrapText="1"/>
    </xf>
    <xf numFmtId="2" fontId="109" fillId="0" borderId="2" xfId="0" applyNumberFormat="1" applyFont="1" applyFill="1" applyBorder="1" applyAlignment="1">
      <alignment horizontal="center" vertical="center" wrapText="1"/>
    </xf>
    <xf numFmtId="2" fontId="109" fillId="0" borderId="3" xfId="0" applyNumberFormat="1" applyFont="1" applyFill="1" applyBorder="1" applyAlignment="1">
      <alignment horizontal="center" vertical="center" wrapText="1"/>
    </xf>
    <xf numFmtId="0" fontId="107" fillId="0" borderId="2" xfId="0" applyFont="1" applyFill="1" applyBorder="1" applyAlignment="1">
      <alignment horizontal="center" vertical="center" wrapText="1"/>
    </xf>
    <xf numFmtId="0" fontId="107" fillId="0" borderId="9" xfId="0" applyFont="1" applyFill="1" applyBorder="1" applyAlignment="1">
      <alignment horizontal="center" vertical="center" wrapText="1"/>
    </xf>
    <xf numFmtId="0" fontId="107" fillId="0" borderId="3" xfId="0" applyFont="1" applyFill="1" applyBorder="1" applyAlignment="1">
      <alignment horizontal="center" vertical="center" wrapText="1"/>
    </xf>
    <xf numFmtId="0" fontId="107" fillId="0" borderId="1" xfId="0" applyFont="1" applyFill="1" applyBorder="1" applyAlignment="1">
      <alignment horizontal="center" vertical="center" wrapText="1"/>
    </xf>
    <xf numFmtId="0" fontId="107" fillId="2" borderId="1" xfId="0" applyFont="1" applyFill="1" applyBorder="1" applyAlignment="1">
      <alignment horizontal="center"/>
    </xf>
    <xf numFmtId="0" fontId="87" fillId="2" borderId="1" xfId="0" applyFont="1" applyFill="1" applyBorder="1" applyAlignment="1">
      <alignment horizontal="center"/>
    </xf>
    <xf numFmtId="0" fontId="118" fillId="2" borderId="4" xfId="0" applyFont="1" applyFill="1" applyBorder="1" applyAlignment="1">
      <alignment horizontal="center" vertical="center" wrapText="1"/>
    </xf>
    <xf numFmtId="0" fontId="118" fillId="2" borderId="11" xfId="0" applyFont="1" applyFill="1" applyBorder="1" applyAlignment="1">
      <alignment horizontal="center" vertical="center" wrapText="1"/>
    </xf>
    <xf numFmtId="0" fontId="118" fillId="2" borderId="5" xfId="0" applyFont="1" applyFill="1" applyBorder="1" applyAlignment="1">
      <alignment horizontal="center" vertical="center" wrapText="1"/>
    </xf>
    <xf numFmtId="0" fontId="107" fillId="0" borderId="0" xfId="0" applyFont="1" applyAlignment="1">
      <alignment horizontal="center" vertical="center" wrapText="1"/>
    </xf>
    <xf numFmtId="0" fontId="107" fillId="6" borderId="2" xfId="0" applyFont="1" applyFill="1" applyBorder="1" applyAlignment="1">
      <alignment horizontal="center" vertical="center" wrapText="1"/>
    </xf>
    <xf numFmtId="0" fontId="107" fillId="6" borderId="9" xfId="0" applyFont="1" applyFill="1" applyBorder="1" applyAlignment="1">
      <alignment horizontal="center" vertical="center" wrapText="1"/>
    </xf>
    <xf numFmtId="0" fontId="107" fillId="6" borderId="3" xfId="0" applyFont="1" applyFill="1" applyBorder="1" applyAlignment="1">
      <alignment horizontal="center" vertical="center" wrapText="1"/>
    </xf>
    <xf numFmtId="0" fontId="107" fillId="0" borderId="7" xfId="0" applyFont="1" applyFill="1" applyBorder="1" applyAlignment="1">
      <alignment horizontal="center" vertical="center" wrapText="1"/>
    </xf>
    <xf numFmtId="0" fontId="107" fillId="0" borderId="8" xfId="0" applyFont="1" applyFill="1" applyBorder="1" applyAlignment="1">
      <alignment horizontal="center" vertical="center" wrapText="1"/>
    </xf>
    <xf numFmtId="2" fontId="109" fillId="0" borderId="1" xfId="0" applyNumberFormat="1" applyFont="1" applyFill="1" applyBorder="1" applyAlignment="1">
      <alignment horizontal="center" vertical="center" wrapText="1"/>
    </xf>
    <xf numFmtId="164" fontId="110" fillId="0" borderId="4" xfId="13" applyFont="1" applyBorder="1" applyAlignment="1">
      <alignment horizontal="right" vertical="center" wrapText="1"/>
    </xf>
    <xf numFmtId="164" fontId="110" fillId="0" borderId="11" xfId="13" applyFont="1" applyBorder="1" applyAlignment="1">
      <alignment horizontal="right" vertical="center" wrapText="1"/>
    </xf>
    <xf numFmtId="164" fontId="110" fillId="0" borderId="5" xfId="13" applyFont="1" applyBorder="1" applyAlignment="1">
      <alignment horizontal="right" vertical="center" wrapText="1"/>
    </xf>
    <xf numFmtId="0" fontId="54" fillId="2" borderId="1" xfId="0" applyFont="1" applyFill="1" applyBorder="1" applyAlignment="1">
      <alignment horizontal="center"/>
    </xf>
    <xf numFmtId="0" fontId="18" fillId="2" borderId="1" xfId="0" applyFont="1" applyFill="1" applyBorder="1" applyAlignment="1">
      <alignment horizontal="center"/>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2" fillId="0" borderId="1" xfId="0" applyFont="1" applyFill="1" applyBorder="1" applyAlignment="1">
      <alignment vertical="center" wrapText="1"/>
    </xf>
    <xf numFmtId="0" fontId="43" fillId="0" borderId="4"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55" fillId="0" borderId="2" xfId="0" applyFont="1" applyFill="1" applyBorder="1" applyAlignment="1">
      <alignment horizontal="center"/>
    </xf>
    <xf numFmtId="0" fontId="55" fillId="0" borderId="3" xfId="0" applyFont="1" applyFill="1" applyBorder="1" applyAlignment="1">
      <alignment horizontal="center"/>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4" fontId="19" fillId="0" borderId="2" xfId="0" applyNumberFormat="1" applyFont="1" applyFill="1" applyBorder="1" applyAlignment="1">
      <alignment horizontal="center" vertical="center" wrapText="1"/>
    </xf>
    <xf numFmtId="4" fontId="19" fillId="0" borderId="3" xfId="0" applyNumberFormat="1"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4" fontId="19" fillId="0" borderId="3"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3" fontId="1" fillId="0" borderId="2"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14" fontId="77" fillId="0" borderId="2" xfId="101" applyNumberFormat="1" applyFill="1" applyBorder="1" applyAlignment="1" applyProtection="1">
      <alignment horizontal="center" vertical="center" wrapText="1"/>
    </xf>
    <xf numFmtId="14" fontId="1" fillId="0" borderId="2" xfId="0" applyNumberFormat="1" applyFont="1" applyFill="1" applyBorder="1" applyAlignment="1">
      <alignment horizontal="center" vertical="center" wrapText="1"/>
    </xf>
    <xf numFmtId="14" fontId="1" fillId="0" borderId="9"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3" xfId="0" applyFont="1" applyFill="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0" fillId="0" borderId="2" xfId="0" applyBorder="1" applyAlignment="1">
      <alignment horizontal="center" vertical="center" wrapText="1"/>
    </xf>
    <xf numFmtId="164" fontId="92" fillId="0" borderId="4" xfId="13" applyFont="1" applyBorder="1" applyAlignment="1">
      <alignment horizontal="right" vertical="center" wrapText="1"/>
    </xf>
    <xf numFmtId="164" fontId="92" fillId="0" borderId="11" xfId="13" applyFont="1" applyBorder="1" applyAlignment="1">
      <alignment horizontal="right" vertical="center" wrapText="1"/>
    </xf>
    <xf numFmtId="164" fontId="92" fillId="0" borderId="5" xfId="13" applyFont="1" applyBorder="1" applyAlignment="1">
      <alignment horizontal="right" vertical="center" wrapText="1"/>
    </xf>
    <xf numFmtId="0" fontId="88" fillId="6" borderId="2" xfId="0" applyFont="1" applyFill="1" applyBorder="1" applyAlignment="1">
      <alignment horizontal="center" vertical="center" wrapText="1"/>
    </xf>
    <xf numFmtId="0" fontId="88" fillId="6" borderId="9" xfId="0" applyFont="1" applyFill="1" applyBorder="1" applyAlignment="1">
      <alignment horizontal="center" vertical="center" wrapText="1"/>
    </xf>
    <xf numFmtId="0" fontId="88" fillId="6" borderId="3" xfId="0" applyFont="1" applyFill="1" applyBorder="1" applyAlignment="1">
      <alignment horizontal="center" vertical="center" wrapText="1"/>
    </xf>
    <xf numFmtId="0" fontId="91" fillId="2" borderId="4" xfId="0" applyFont="1" applyFill="1" applyBorder="1" applyAlignment="1">
      <alignment horizontal="center" vertical="center" wrapText="1"/>
    </xf>
    <xf numFmtId="0" fontId="91" fillId="2" borderId="11" xfId="0" applyFont="1" applyFill="1" applyBorder="1" applyAlignment="1">
      <alignment horizontal="center" vertical="center" wrapText="1"/>
    </xf>
    <xf numFmtId="0" fontId="91" fillId="2" borderId="5" xfId="0" applyFont="1" applyFill="1" applyBorder="1" applyAlignment="1">
      <alignment horizontal="center" vertical="center" wrapText="1"/>
    </xf>
    <xf numFmtId="0" fontId="88" fillId="0" borderId="2" xfId="0" applyFont="1" applyBorder="1" applyAlignment="1">
      <alignment horizontal="center" vertical="center" wrapText="1"/>
    </xf>
    <xf numFmtId="0" fontId="88" fillId="0" borderId="9" xfId="0" applyFont="1" applyBorder="1" applyAlignment="1">
      <alignment horizontal="center" vertical="center" wrapText="1"/>
    </xf>
    <xf numFmtId="0" fontId="88" fillId="0" borderId="3" xfId="0" applyFont="1" applyBorder="1" applyAlignment="1">
      <alignment horizontal="center" vertical="center" wrapText="1"/>
    </xf>
    <xf numFmtId="0" fontId="88" fillId="0" borderId="2" xfId="0" applyFont="1" applyFill="1" applyBorder="1" applyAlignment="1">
      <alignment horizontal="center" vertical="center" wrapText="1"/>
    </xf>
    <xf numFmtId="0" fontId="88" fillId="0" borderId="3" xfId="0" applyFont="1" applyFill="1" applyBorder="1" applyAlignment="1">
      <alignment horizontal="center" vertical="center" wrapText="1"/>
    </xf>
    <xf numFmtId="0" fontId="88" fillId="0" borderId="6" xfId="0" applyFont="1" applyFill="1" applyBorder="1" applyAlignment="1">
      <alignment horizontal="center" vertical="center" wrapText="1"/>
    </xf>
    <xf numFmtId="0" fontId="88" fillId="0" borderId="10" xfId="0" applyFont="1" applyFill="1" applyBorder="1" applyAlignment="1">
      <alignment horizontal="center" vertical="center" wrapText="1"/>
    </xf>
    <xf numFmtId="0" fontId="88" fillId="0" borderId="4" xfId="0" applyFont="1" applyFill="1" applyBorder="1" applyAlignment="1">
      <alignment horizontal="center" vertical="center" wrapText="1"/>
    </xf>
    <xf numFmtId="0" fontId="88" fillId="0" borderId="5" xfId="0" applyFont="1" applyFill="1" applyBorder="1" applyAlignment="1">
      <alignment horizontal="center" vertical="center" wrapText="1"/>
    </xf>
    <xf numFmtId="2" fontId="90" fillId="0" borderId="2" xfId="0" applyNumberFormat="1" applyFont="1" applyFill="1" applyBorder="1" applyAlignment="1">
      <alignment horizontal="center" vertical="center" wrapText="1"/>
    </xf>
    <xf numFmtId="2" fontId="90" fillId="0" borderId="3" xfId="0" applyNumberFormat="1" applyFont="1" applyFill="1" applyBorder="1" applyAlignment="1">
      <alignment horizontal="center" vertical="center" wrapText="1"/>
    </xf>
    <xf numFmtId="0" fontId="88" fillId="0" borderId="0" xfId="0" applyFont="1" applyAlignment="1">
      <alignment horizontal="center" vertical="center" wrapText="1"/>
    </xf>
    <xf numFmtId="0" fontId="88" fillId="0" borderId="1" xfId="0" applyFont="1" applyFill="1" applyBorder="1" applyAlignment="1">
      <alignment horizontal="center" vertical="center" wrapText="1"/>
    </xf>
    <xf numFmtId="0" fontId="88" fillId="0" borderId="9" xfId="0" applyFont="1" applyFill="1" applyBorder="1" applyAlignment="1">
      <alignment horizontal="center" vertical="center" wrapText="1"/>
    </xf>
    <xf numFmtId="0" fontId="88" fillId="0" borderId="7" xfId="0" applyFont="1" applyFill="1" applyBorder="1" applyAlignment="1">
      <alignment horizontal="center" vertical="center" wrapText="1"/>
    </xf>
    <xf numFmtId="0" fontId="88" fillId="0" borderId="8" xfId="0" applyFont="1" applyFill="1" applyBorder="1" applyAlignment="1">
      <alignment horizontal="center" vertical="center" wrapText="1"/>
    </xf>
    <xf numFmtId="2" fontId="90" fillId="0" borderId="1" xfId="0" applyNumberFormat="1" applyFont="1" applyFill="1" applyBorder="1" applyAlignment="1">
      <alignment horizontal="center" vertical="center" wrapText="1"/>
    </xf>
    <xf numFmtId="0" fontId="61" fillId="0" borderId="1" xfId="0" applyFont="1" applyFill="1" applyBorder="1" applyAlignment="1">
      <alignment horizontal="center" vertical="center" wrapText="1"/>
    </xf>
    <xf numFmtId="0" fontId="61" fillId="0" borderId="4" xfId="0" applyFont="1" applyFill="1" applyBorder="1" applyAlignment="1">
      <alignment horizontal="center" vertical="center" wrapText="1"/>
    </xf>
    <xf numFmtId="0" fontId="61" fillId="0" borderId="11" xfId="0" applyFont="1" applyFill="1" applyBorder="1" applyAlignment="1">
      <alignment horizontal="center" vertical="center" wrapText="1"/>
    </xf>
    <xf numFmtId="0" fontId="61" fillId="0" borderId="5" xfId="0" applyFont="1" applyFill="1" applyBorder="1" applyAlignment="1">
      <alignment horizontal="center" vertical="center" wrapText="1"/>
    </xf>
    <xf numFmtId="0" fontId="101" fillId="2" borderId="1" xfId="0" applyFont="1" applyFill="1" applyBorder="1" applyAlignment="1">
      <alignment horizontal="center"/>
    </xf>
    <xf numFmtId="0" fontId="55" fillId="2" borderId="1" xfId="0" applyFont="1" applyFill="1" applyBorder="1" applyAlignment="1">
      <alignment horizontal="center"/>
    </xf>
    <xf numFmtId="0" fontId="0" fillId="0" borderId="2" xfId="0" applyBorder="1" applyAlignment="1">
      <alignment vertical="center" wrapText="1"/>
    </xf>
    <xf numFmtId="0" fontId="0" fillId="0" borderId="3" xfId="0" applyBorder="1" applyAlignment="1">
      <alignment vertical="center" wrapText="1"/>
    </xf>
    <xf numFmtId="2" fontId="36" fillId="0" borderId="2" xfId="0" applyNumberFormat="1" applyFont="1" applyFill="1" applyBorder="1" applyAlignment="1">
      <alignment horizontal="center" vertical="center" wrapText="1"/>
    </xf>
    <xf numFmtId="2" fontId="36"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36" fillId="0" borderId="1" xfId="0" applyNumberFormat="1" applyFont="1" applyFill="1" applyBorder="1" applyAlignment="1">
      <alignment horizontal="center" vertical="center" wrapText="1"/>
    </xf>
    <xf numFmtId="0" fontId="51" fillId="2" borderId="4" xfId="0" applyFont="1" applyFill="1" applyBorder="1" applyAlignment="1">
      <alignment horizontal="center" vertical="center" wrapText="1"/>
    </xf>
    <xf numFmtId="0" fontId="51" fillId="2" borderId="11"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02" fillId="15" borderId="1" xfId="0" applyFont="1" applyFill="1" applyBorder="1" applyAlignment="1">
      <alignment horizontal="center"/>
    </xf>
    <xf numFmtId="0" fontId="0" fillId="15" borderId="1" xfId="0" applyFill="1" applyBorder="1" applyAlignment="1">
      <alignment horizontal="center"/>
    </xf>
    <xf numFmtId="0" fontId="25" fillId="0" borderId="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 xfId="0" applyFont="1" applyBorder="1" applyAlignment="1">
      <alignment horizontal="center" vertical="center" wrapText="1"/>
    </xf>
    <xf numFmtId="0" fontId="26"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0" xfId="0" applyFont="1" applyAlignment="1">
      <alignment horizontal="center" vertical="center" wrapText="1"/>
    </xf>
    <xf numFmtId="0" fontId="23" fillId="0" borderId="1"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32" fillId="0" borderId="1" xfId="4" applyFont="1" applyBorder="1" applyAlignment="1">
      <alignment horizontal="center" vertical="center" wrapText="1"/>
    </xf>
    <xf numFmtId="0" fontId="30" fillId="0" borderId="1" xfId="4" applyFont="1" applyBorder="1" applyAlignment="1">
      <alignment horizontal="center" vertical="center" wrapText="1"/>
    </xf>
    <xf numFmtId="2" fontId="5" fillId="0" borderId="1" xfId="4" applyNumberFormat="1" applyFont="1" applyBorder="1" applyAlignment="1">
      <alignment horizontal="center" vertical="center" wrapText="1"/>
    </xf>
    <xf numFmtId="0" fontId="31" fillId="0" borderId="4" xfId="4" applyFont="1" applyBorder="1" applyAlignment="1">
      <alignment horizontal="center" vertical="center" wrapText="1"/>
    </xf>
    <xf numFmtId="0" fontId="31" fillId="0" borderId="1" xfId="4" applyFont="1" applyBorder="1" applyAlignment="1">
      <alignment horizontal="center" vertical="center" wrapText="1"/>
    </xf>
    <xf numFmtId="0" fontId="33" fillId="5" borderId="1" xfId="98" applyNumberFormat="1" applyFont="1" applyFill="1" applyBorder="1" applyAlignment="1">
      <alignment horizontal="center" vertical="center" wrapText="1"/>
    </xf>
    <xf numFmtId="0" fontId="52" fillId="5" borderId="1" xfId="4" applyFont="1" applyFill="1" applyBorder="1" applyAlignment="1">
      <alignment horizontal="center" vertical="center" wrapText="1"/>
    </xf>
    <xf numFmtId="0" fontId="30" fillId="0" borderId="12" xfId="4" applyFont="1" applyBorder="1" applyAlignment="1">
      <alignment horizontal="center" vertical="center" wrapText="1"/>
    </xf>
    <xf numFmtId="0" fontId="30" fillId="7" borderId="1" xfId="4" applyFont="1" applyFill="1" applyBorder="1" applyAlignment="1">
      <alignment horizontal="center" vertical="center" wrapText="1"/>
    </xf>
    <xf numFmtId="0" fontId="31" fillId="0" borderId="2" xfId="4" applyFont="1" applyBorder="1" applyAlignment="1">
      <alignment horizontal="center" vertical="center" wrapText="1"/>
    </xf>
    <xf numFmtId="0" fontId="52" fillId="2" borderId="4" xfId="0" applyFont="1" applyFill="1" applyBorder="1" applyAlignment="1">
      <alignment horizontal="center" vertical="center" wrapText="1"/>
    </xf>
    <xf numFmtId="0" fontId="52" fillId="2" borderId="11"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79" fillId="2" borderId="4" xfId="0" applyFont="1" applyFill="1" applyBorder="1" applyAlignment="1">
      <alignment horizontal="center" vertical="center"/>
    </xf>
    <xf numFmtId="0" fontId="79" fillId="2" borderId="11" xfId="0" applyFont="1" applyFill="1" applyBorder="1" applyAlignment="1">
      <alignment horizontal="center" vertical="center"/>
    </xf>
    <xf numFmtId="0" fontId="79" fillId="2" borderId="5" xfId="0" applyFont="1" applyFill="1" applyBorder="1" applyAlignment="1">
      <alignment horizontal="center" vertical="center"/>
    </xf>
    <xf numFmtId="0" fontId="43" fillId="2" borderId="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178" fontId="31" fillId="0" borderId="13" xfId="6" applyNumberFormat="1" applyFont="1" applyFill="1" applyBorder="1" applyAlignment="1">
      <alignment horizontal="center" vertical="center" wrapText="1"/>
    </xf>
    <xf numFmtId="167" fontId="30" fillId="0" borderId="13" xfId="6" applyFont="1" applyFill="1" applyBorder="1" applyAlignment="1">
      <alignment horizontal="center" vertical="center" wrapText="1"/>
    </xf>
    <xf numFmtId="167" fontId="31" fillId="0" borderId="15" xfId="6" applyFont="1" applyFill="1" applyBorder="1" applyAlignment="1">
      <alignment horizontal="center" vertical="center" wrapText="1"/>
    </xf>
    <xf numFmtId="167" fontId="31" fillId="0" borderId="13" xfId="6" applyFont="1" applyFill="1" applyBorder="1" applyAlignment="1">
      <alignment horizontal="center" vertical="center" wrapText="1"/>
    </xf>
    <xf numFmtId="167" fontId="32" fillId="0" borderId="13" xfId="6" applyFont="1" applyFill="1" applyBorder="1" applyAlignment="1">
      <alignment horizontal="center" vertical="center" wrapText="1"/>
    </xf>
    <xf numFmtId="167" fontId="30" fillId="0" borderId="0" xfId="6" applyFont="1" applyFill="1" applyBorder="1" applyAlignment="1">
      <alignment horizontal="center" vertical="center" wrapText="1"/>
    </xf>
    <xf numFmtId="167" fontId="31" fillId="0" borderId="14" xfId="6" applyFont="1" applyFill="1" applyBorder="1" applyAlignment="1">
      <alignment horizontal="center" vertical="center" wrapText="1"/>
    </xf>
    <xf numFmtId="167" fontId="48" fillId="0" borderId="13" xfId="156" applyFont="1" applyFill="1" applyBorder="1" applyAlignment="1">
      <alignment horizontal="center" vertical="center" wrapText="1"/>
    </xf>
    <xf numFmtId="0" fontId="59" fillId="5" borderId="13" xfId="20" applyFont="1" applyFill="1" applyBorder="1" applyAlignment="1">
      <alignment horizontal="center"/>
    </xf>
    <xf numFmtId="167" fontId="52" fillId="2" borderId="15" xfId="6" applyFont="1" applyFill="1" applyBorder="1" applyAlignment="1">
      <alignment horizontal="center" vertical="center" wrapText="1"/>
    </xf>
    <xf numFmtId="167" fontId="52" fillId="2" borderId="19" xfId="6" applyFont="1" applyFill="1" applyBorder="1" applyAlignment="1">
      <alignment horizontal="center" vertical="center" wrapText="1"/>
    </xf>
    <xf numFmtId="167" fontId="52" fillId="2" borderId="16" xfId="6" applyFont="1" applyFill="1" applyBorder="1" applyAlignment="1">
      <alignment horizontal="center" vertical="center" wrapText="1"/>
    </xf>
    <xf numFmtId="0" fontId="3" fillId="0" borderId="17" xfId="0" applyFont="1" applyBorder="1" applyAlignment="1">
      <alignment horizontal="center" vertical="center" wrapText="1"/>
    </xf>
    <xf numFmtId="0" fontId="1" fillId="0" borderId="0" xfId="0" applyFont="1" applyAlignment="1">
      <alignment horizontal="center" vertical="center" wrapText="1"/>
    </xf>
    <xf numFmtId="0" fontId="49" fillId="2" borderId="1" xfId="0" applyFont="1" applyFill="1" applyBorder="1" applyAlignment="1">
      <alignment horizontal="center"/>
    </xf>
    <xf numFmtId="0" fontId="3" fillId="2" borderId="1" xfId="0" applyFont="1"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2" fontId="42" fillId="0" borderId="2" xfId="0" applyNumberFormat="1" applyFont="1" applyFill="1" applyBorder="1" applyAlignment="1">
      <alignment horizontal="center" vertical="center" wrapText="1"/>
    </xf>
    <xf numFmtId="2" fontId="42" fillId="0" borderId="3" xfId="0" applyNumberFormat="1" applyFont="1" applyFill="1" applyBorder="1" applyAlignment="1">
      <alignment horizontal="center" vertical="center" wrapText="1"/>
    </xf>
    <xf numFmtId="2" fontId="42" fillId="0" borderId="1"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49" fontId="18" fillId="0" borderId="2" xfId="0" applyNumberFormat="1"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164" fontId="18" fillId="0" borderId="2" xfId="13" applyFont="1" applyFill="1" applyBorder="1" applyAlignment="1">
      <alignment vertical="center" wrapText="1"/>
    </xf>
    <xf numFmtId="164" fontId="18" fillId="0" borderId="3" xfId="13" applyFont="1" applyFill="1" applyBorder="1" applyAlignment="1">
      <alignment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0" fontId="61" fillId="2" borderId="1" xfId="0" applyFont="1" applyFill="1" applyBorder="1" applyAlignment="1">
      <alignment horizontal="center"/>
    </xf>
    <xf numFmtId="0" fontId="19" fillId="2" borderId="1" xfId="0" applyFont="1" applyFill="1" applyBorder="1" applyAlignment="1">
      <alignment horizontal="center"/>
    </xf>
    <xf numFmtId="2" fontId="5" fillId="0" borderId="1" xfId="0" applyNumberFormat="1" applyFont="1" applyBorder="1" applyAlignment="1">
      <alignment horizontal="center" vertical="center" wrapText="1"/>
    </xf>
    <xf numFmtId="0" fontId="53" fillId="2" borderId="4" xfId="0" applyFont="1" applyFill="1" applyBorder="1" applyAlignment="1">
      <alignment horizontal="center" vertical="center" wrapText="1"/>
    </xf>
    <xf numFmtId="0" fontId="53" fillId="2" borderId="11"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30" fillId="0" borderId="1"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73" fillId="0" borderId="1" xfId="4" applyFont="1" applyBorder="1" applyAlignment="1">
      <alignment horizontal="right" vertical="center" wrapText="1"/>
    </xf>
    <xf numFmtId="0" fontId="53" fillId="5" borderId="1" xfId="4" applyFont="1" applyFill="1" applyBorder="1" applyAlignment="1">
      <alignment horizontal="center" vertical="center" wrapText="1"/>
    </xf>
    <xf numFmtId="0" fontId="30" fillId="0" borderId="0" xfId="0" applyFont="1" applyBorder="1" applyAlignment="1">
      <alignment horizontal="center" vertical="center" wrapText="1"/>
    </xf>
    <xf numFmtId="0" fontId="31"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18" fillId="0" borderId="3" xfId="0" applyFont="1" applyBorder="1" applyAlignment="1">
      <alignment horizontal="center" vertical="center" wrapText="1"/>
    </xf>
  </cellXfs>
  <cellStyles count="234">
    <cellStyle name="Excel Built-in Comma" xfId="21"/>
    <cellStyle name="Excel Built-in Comma 1" xfId="150"/>
    <cellStyle name="Excel Built-in Comma 2" xfId="32"/>
    <cellStyle name="Excel Built-in Comma 3" xfId="36"/>
    <cellStyle name="Excel Built-in Comma 3 2" xfId="151"/>
    <cellStyle name="Excel Built-in Comma 4" xfId="149"/>
    <cellStyle name="Excel Built-in Hyperlink" xfId="152"/>
    <cellStyle name="Excel Built-in Normal" xfId="2"/>
    <cellStyle name="Excel Built-in Normal 1" xfId="16"/>
    <cellStyle name="Excel Built-in Normal 1 2" xfId="39"/>
    <cellStyle name="Excel Built-in Normal 1 2 2" xfId="154"/>
    <cellStyle name="Excel Built-in Normal 1 3" xfId="38"/>
    <cellStyle name="Excel Built-in Normal 1 3 2" xfId="155"/>
    <cellStyle name="Excel Built-in Normal 1 4" xfId="153"/>
    <cellStyle name="Excel Built-in Normal 2" xfId="6"/>
    <cellStyle name="Excel Built-in Normal 2 2" xfId="20"/>
    <cellStyle name="Excel Built-in Normal 2 2 2" xfId="41"/>
    <cellStyle name="Excel Built-in Normal 2 2 2 2" xfId="136"/>
    <cellStyle name="Excel Built-in Normal 2 2 2 3" xfId="157"/>
    <cellStyle name="Excel Built-in Normal 2 2 3" xfId="156"/>
    <cellStyle name="Excel Built-in Normal 2 3" xfId="42"/>
    <cellStyle name="Excel Built-in Normal 2 3 2" xfId="158"/>
    <cellStyle name="Excel Built-in Normal 2 4" xfId="43"/>
    <cellStyle name="Excel Built-in Normal 2 4 2" xfId="159"/>
    <cellStyle name="Excel Built-in Normal 2 5" xfId="40"/>
    <cellStyle name="Excel Built-in Normal 2 5 2" xfId="160"/>
    <cellStyle name="Excel Built-in Normal 3" xfId="44"/>
    <cellStyle name="Excel Built-in Normal 3 2" xfId="161"/>
    <cellStyle name="Excel Built-in Normal 4" xfId="45"/>
    <cellStyle name="Excel Built-in Normal 4 2" xfId="162"/>
    <cellStyle name="Excel Built-in Normal 5" xfId="37"/>
    <cellStyle name="Excel Built-in Normal 5 2" xfId="163"/>
    <cellStyle name="Excel Built-in Normal 6" xfId="164"/>
    <cellStyle name="Heading" xfId="7"/>
    <cellStyle name="Heading 1" xfId="19"/>
    <cellStyle name="Heading 1 2" xfId="48"/>
    <cellStyle name="Heading 1 2 2" xfId="166"/>
    <cellStyle name="Heading 1 3" xfId="47"/>
    <cellStyle name="Heading 1 3 2" xfId="167"/>
    <cellStyle name="Heading 1 4" xfId="130"/>
    <cellStyle name="Heading 1 5" xfId="165"/>
    <cellStyle name="Heading 2" xfId="49"/>
    <cellStyle name="Heading 2 2" xfId="168"/>
    <cellStyle name="Heading 2 5" xfId="113"/>
    <cellStyle name="Heading 3" xfId="46"/>
    <cellStyle name="Heading 3 2" xfId="119"/>
    <cellStyle name="Heading 3 3" xfId="169"/>
    <cellStyle name="Heading 4" xfId="170"/>
    <cellStyle name="Heading1" xfId="8"/>
    <cellStyle name="Heading1 1" xfId="23"/>
    <cellStyle name="Heading1 1 2" xfId="52"/>
    <cellStyle name="Heading1 1 2 2" xfId="172"/>
    <cellStyle name="Heading1 1 3" xfId="51"/>
    <cellStyle name="Heading1 1 3 2" xfId="173"/>
    <cellStyle name="Heading1 1 4" xfId="171"/>
    <cellStyle name="Heading1 2" xfId="53"/>
    <cellStyle name="Heading1 2 2" xfId="123"/>
    <cellStyle name="Heading1 2 3" xfId="174"/>
    <cellStyle name="Heading1 3" xfId="50"/>
    <cellStyle name="Heading1 3 2" xfId="117"/>
    <cellStyle name="Heading1 3 3" xfId="175"/>
    <cellStyle name="Heading1 4" xfId="134"/>
    <cellStyle name="Heading1 4 2" xfId="176"/>
    <cellStyle name="Result" xfId="9"/>
    <cellStyle name="Result 1" xfId="17"/>
    <cellStyle name="Result 1 2" xfId="56"/>
    <cellStyle name="Result 1 2 2" xfId="178"/>
    <cellStyle name="Result 1 3" xfId="55"/>
    <cellStyle name="Result 1 3 2" xfId="179"/>
    <cellStyle name="Result 1 4" xfId="177"/>
    <cellStyle name="Result 2" xfId="57"/>
    <cellStyle name="Result 2 2" xfId="137"/>
    <cellStyle name="Result 2 3" xfId="180"/>
    <cellStyle name="Result 3" xfId="54"/>
    <cellStyle name="Result 3 2" xfId="127"/>
    <cellStyle name="Result 3 3" xfId="181"/>
    <cellStyle name="Result 4" xfId="182"/>
    <cellStyle name="Result2" xfId="10"/>
    <cellStyle name="Result2 1" xfId="24"/>
    <cellStyle name="Result2 1 2" xfId="60"/>
    <cellStyle name="Result2 1 2 2" xfId="109"/>
    <cellStyle name="Result2 1 3" xfId="59"/>
    <cellStyle name="Result2 1 3 2" xfId="144"/>
    <cellStyle name="Result2 1 3 3" xfId="183"/>
    <cellStyle name="Result2 1 4" xfId="104"/>
    <cellStyle name="Result2 2" xfId="61"/>
    <cellStyle name="Result2 2 2" xfId="115"/>
    <cellStyle name="Result2 2 3" xfId="184"/>
    <cellStyle name="Result2 3" xfId="58"/>
    <cellStyle name="Result2 3 2" xfId="132"/>
    <cellStyle name="Result2 3 3" xfId="185"/>
    <cellStyle name="Result2 4" xfId="126"/>
    <cellStyle name="Result2 4 2" xfId="186"/>
    <cellStyle name="Гиперссылка" xfId="99" builtinId="8"/>
    <cellStyle name="Гиперссылка 2" xfId="100"/>
    <cellStyle name="Гиперссылка 2 2" xfId="121"/>
    <cellStyle name="Гиперссылка 3" xfId="101"/>
    <cellStyle name="Гиперссылка 3 2" xfId="135"/>
    <cellStyle name="Гиперссылка 4" xfId="102"/>
    <cellStyle name="Гиперссылка 4 2" xfId="108"/>
    <cellStyle name="Гиперссылка 5" xfId="112"/>
    <cellStyle name="Гиперссылка 5 2" xfId="118"/>
    <cellStyle name="Гиперссылка 6" xfId="106"/>
    <cellStyle name="Обычный" xfId="0" builtinId="0"/>
    <cellStyle name="Обычный 2" xfId="1"/>
    <cellStyle name="Обычный 2 2" xfId="4"/>
    <cellStyle name="Обычный 2 2 2" xfId="25"/>
    <cellStyle name="Обычный 2 2 2 2" xfId="64"/>
    <cellStyle name="Обычный 2 2 2 2 2" xfId="189"/>
    <cellStyle name="Обычный 2 2 2 3" xfId="188"/>
    <cellStyle name="Обычный 2 2 3" xfId="65"/>
    <cellStyle name="Обычный 2 2 3 2" xfId="133"/>
    <cellStyle name="Обычный 2 2 3 3" xfId="190"/>
    <cellStyle name="Обычный 2 2 4" xfId="66"/>
    <cellStyle name="Обычный 2 2 4 2" xfId="191"/>
    <cellStyle name="Обычный 2 2 5" xfId="63"/>
    <cellStyle name="Обычный 2 2 5 2" xfId="192"/>
    <cellStyle name="Обычный 2 3" xfId="18"/>
    <cellStyle name="Обычный 2 3 2" xfId="67"/>
    <cellStyle name="Обычный 2 3 2 2" xfId="194"/>
    <cellStyle name="Обычный 2 3 3" xfId="193"/>
    <cellStyle name="Обычный 2 4" xfId="68"/>
    <cellStyle name="Обычный 2 4 2" xfId="120"/>
    <cellStyle name="Обычный 2 4 3" xfId="195"/>
    <cellStyle name="Обычный 2 5" xfId="69"/>
    <cellStyle name="Обычный 2 5 2" xfId="196"/>
    <cellStyle name="Обычный 2 6" xfId="62"/>
    <cellStyle name="Обычный 2 6 2" xfId="197"/>
    <cellStyle name="Обычный 2 7" xfId="187"/>
    <cellStyle name="Обычный 3" xfId="3"/>
    <cellStyle name="Обычный 3 2" xfId="26"/>
    <cellStyle name="Обычный 3 2 2" xfId="71"/>
    <cellStyle name="Обычный 3 2 2 2" xfId="199"/>
    <cellStyle name="Обычный 3 2 3" xfId="198"/>
    <cellStyle name="Обычный 3 3" xfId="72"/>
    <cellStyle name="Обычный 3 3 2" xfId="107"/>
    <cellStyle name="Обычный 3 3 3" xfId="200"/>
    <cellStyle name="Обычный 3 4" xfId="73"/>
    <cellStyle name="Обычный 3 4 2" xfId="201"/>
    <cellStyle name="Обычный 3 5" xfId="70"/>
    <cellStyle name="Обычный 3 5 2" xfId="202"/>
    <cellStyle name="Обычный 4" xfId="5"/>
    <cellStyle name="Обычный 4 2" xfId="27"/>
    <cellStyle name="Обычный 4 2 2" xfId="75"/>
    <cellStyle name="Обычный 4 2 2 2" xfId="204"/>
    <cellStyle name="Обычный 4 2 3" xfId="203"/>
    <cellStyle name="Обычный 4 3" xfId="76"/>
    <cellStyle name="Обычный 4 3 2" xfId="142"/>
    <cellStyle name="Обычный 4 3 3" xfId="145"/>
    <cellStyle name="Обычный 4 3 4" xfId="205"/>
    <cellStyle name="Обычный 4 4" xfId="77"/>
    <cellStyle name="Обычный 4 4 2" xfId="206"/>
    <cellStyle name="Обычный 4 5" xfId="74"/>
    <cellStyle name="Обычный 4 5 2" xfId="207"/>
    <cellStyle name="Обычный 4 6" xfId="141"/>
    <cellStyle name="Обычный 5" xfId="11"/>
    <cellStyle name="Обычный 5 2" xfId="28"/>
    <cellStyle name="Обычный 5 2 2" xfId="79"/>
    <cellStyle name="Обычный 5 2 2 2" xfId="209"/>
    <cellStyle name="Обычный 5 2 3" xfId="208"/>
    <cellStyle name="Обычный 5 3" xfId="80"/>
    <cellStyle name="Обычный 5 3 2" xfId="111"/>
    <cellStyle name="Обычный 5 3 3" xfId="210"/>
    <cellStyle name="Обычный 5 4" xfId="81"/>
    <cellStyle name="Обычный 5 4 2" xfId="211"/>
    <cellStyle name="Обычный 5 5" xfId="78"/>
    <cellStyle name="Обычный 5 5 2" xfId="212"/>
    <cellStyle name="Обычный 5 6" xfId="129"/>
    <cellStyle name="Обычный 6" xfId="12"/>
    <cellStyle name="Обычный 6 2" xfId="29"/>
    <cellStyle name="Обычный 6 2 2" xfId="83"/>
    <cellStyle name="Обычный 6 2 2 2" xfId="214"/>
    <cellStyle name="Обычный 6 2 3" xfId="213"/>
    <cellStyle name="Обычный 6 3" xfId="84"/>
    <cellStyle name="Обычный 6 3 2" xfId="110"/>
    <cellStyle name="Обычный 6 3 3" xfId="215"/>
    <cellStyle name="Обычный 6 4" xfId="85"/>
    <cellStyle name="Обычный 6 4 2" xfId="216"/>
    <cellStyle name="Обычный 6 5" xfId="82"/>
    <cellStyle name="Обычный 6 5 2" xfId="217"/>
    <cellStyle name="Обычный 7" xfId="86"/>
    <cellStyle name="Обычный 7 2" xfId="124"/>
    <cellStyle name="Обычный 7 3" xfId="218"/>
    <cellStyle name="Обычный 8" xfId="87"/>
    <cellStyle name="Обычный 8 2" xfId="143"/>
    <cellStyle name="Обычный 8 3" xfId="219"/>
    <cellStyle name="Обычный 9" xfId="35"/>
    <cellStyle name="Обычный 9 2" xfId="220"/>
    <cellStyle name="Пояснение 2" xfId="15"/>
    <cellStyle name="Пояснение 2 2" xfId="30"/>
    <cellStyle name="Пояснение 2 2 2" xfId="89"/>
    <cellStyle name="Пояснение 2 2 2 2" xfId="222"/>
    <cellStyle name="Пояснение 2 2 3" xfId="221"/>
    <cellStyle name="Пояснение 2 3" xfId="90"/>
    <cellStyle name="Пояснение 2 3 2" xfId="125"/>
    <cellStyle name="Пояснение 2 3 3" xfId="223"/>
    <cellStyle name="Пояснение 2 4" xfId="91"/>
    <cellStyle name="Пояснение 2 4 2" xfId="224"/>
    <cellStyle name="Пояснение 2 5" xfId="88"/>
    <cellStyle name="Пояснение 2 5 2" xfId="225"/>
    <cellStyle name="Пояснение 3" xfId="98"/>
    <cellStyle name="Финансовый" xfId="13" builtinId="3"/>
    <cellStyle name="Финансовый 2" xfId="14"/>
    <cellStyle name="Финансовый 2 2" xfId="31"/>
    <cellStyle name="Финансовый 2 2 2" xfId="93"/>
    <cellStyle name="Финансовый 2 2 2 2" xfId="116"/>
    <cellStyle name="Финансовый 2 2 2 3" xfId="227"/>
    <cellStyle name="Финансовый 2 2 3" xfId="103"/>
    <cellStyle name="Финансовый 2 2 4" xfId="226"/>
    <cellStyle name="Финансовый 2 3" xfId="33"/>
    <cellStyle name="Финансовый 2 3 2" xfId="94"/>
    <cellStyle name="Финансовый 2 3 2 2" xfId="128"/>
    <cellStyle name="Финансовый 2 3 2 3" xfId="228"/>
    <cellStyle name="Финансовый 2 3 3" xfId="139"/>
    <cellStyle name="Финансовый 2 4" xfId="95"/>
    <cellStyle name="Финансовый 2 4 2" xfId="140"/>
    <cellStyle name="Финансовый 2 5" xfId="92"/>
    <cellStyle name="Финансовый 2 5 2" xfId="105"/>
    <cellStyle name="Финансовый 2 5 3" xfId="229"/>
    <cellStyle name="Финансовый 3" xfId="22"/>
    <cellStyle name="Финансовый 3 2" xfId="96"/>
    <cellStyle name="Финансовый 3 2 2" xfId="131"/>
    <cellStyle name="Финансовый 3 2 3" xfId="146"/>
    <cellStyle name="Финансовый 3 2 4" xfId="231"/>
    <cellStyle name="Финансовый 3 3" xfId="114"/>
    <cellStyle name="Финансовый 3 4" xfId="230"/>
    <cellStyle name="Финансовый 4" xfId="34"/>
    <cellStyle name="Финансовый 4 2" xfId="97"/>
    <cellStyle name="Финансовый 4 2 2" xfId="122"/>
    <cellStyle name="Финансовый 4 2 3" xfId="148"/>
    <cellStyle name="Финансовый 4 2 4" xfId="233"/>
    <cellStyle name="Финансовый 4 3" xfId="138"/>
    <cellStyle name="Финансовый 4 4" xfId="147"/>
    <cellStyle name="Финансовый 4 5" xfId="2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zakupki.gov.ru/epz/order/extendedsearch/results.html?searchString=4400006269" TargetMode="External"/><Relationship Id="rId1" Type="http://schemas.openxmlformats.org/officeDocument/2006/relationships/hyperlink" Target="https://zakupki.gov.ru/epz/order/extendedsearch/results.html?searchString=4400006269"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zakupki.gov.ru/epz/order/notice/ok20/view/common-info.html?regNumber=0141300009222000003" TargetMode="External"/><Relationship Id="rId2" Type="http://schemas.openxmlformats.org/officeDocument/2006/relationships/hyperlink" Target="https://zakupki.gov.ru/epz/order/notice/ok20/view/common-info.html?regNumber=0141300009222000002" TargetMode="External"/><Relationship Id="rId1" Type="http://schemas.openxmlformats.org/officeDocument/2006/relationships/hyperlink" Target="https://zakupki.gov.ru/epz/order/notice/ea20/view/common-info.html?regNumber=0141300026622000003" TargetMode="External"/><Relationship Id="rId6" Type="http://schemas.openxmlformats.org/officeDocument/2006/relationships/printerSettings" Target="../printerSettings/printerSettings10.bin"/><Relationship Id="rId5" Type="http://schemas.openxmlformats.org/officeDocument/2006/relationships/hyperlink" Target="https://zakupki.gov.ru/epz/order/notice/ea20/view/common-info.html?regNumber=0141300009222000006" TargetMode="External"/><Relationship Id="rId4" Type="http://schemas.openxmlformats.org/officeDocument/2006/relationships/hyperlink" Target="https://zakupki.gov.ru/epz/order/notice/ea20/view/common-info.html?regNumber=014130000922200000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hyperlink" Target="https://zakupki.gov.ru/epz/contract/contractCard/document-info.html?reestrNumber=3442000140622000002&amp;contractInfoId=70847639"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zakupki.gov.ru/epz/order/notice/ea20/view/common-info.html?regNumber=0141300015622000002" TargetMode="External"/><Relationship Id="rId2" Type="http://schemas.openxmlformats.org/officeDocument/2006/relationships/hyperlink" Target="https://zakupki.gov.ru/epz/order/notice/ea20/view/common-info.html?regNumber=0141300015622000003" TargetMode="External"/><Relationship Id="rId1" Type="http://schemas.openxmlformats.org/officeDocument/2006/relationships/hyperlink" Target="https://zakupki.gov.ru/epz/order/notice/ea20/view/common-info.html?regNumber=0141300015622000004" TargetMode="External"/><Relationship Id="rId5" Type="http://schemas.openxmlformats.org/officeDocument/2006/relationships/hyperlink" Target="https://zakupki.gov.ru/epz/order/notice/ea20/view/common-info.html?regNumber=0141300015622000005" TargetMode="External"/><Relationship Id="rId4" Type="http://schemas.openxmlformats.org/officeDocument/2006/relationships/hyperlink" Target="https://zakupki.gov.ru/epz/order/notice/ea20/view/common-info.html?regNumber=0141300015622000001"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zakupki.gov.ru/epz/order/notice/ea20/view/common-info.html?regNumber=0141300000922000005" TargetMode="External"/><Relationship Id="rId3" Type="http://schemas.openxmlformats.org/officeDocument/2006/relationships/hyperlink" Target="https://zakupki.gov.ru/epz/order/notice/ea20/view/common-info.html?regNumber=0141300000922000007" TargetMode="External"/><Relationship Id="rId7" Type="http://schemas.openxmlformats.org/officeDocument/2006/relationships/hyperlink" Target="https://zakupki.gov.ru/epz/order/notice/ea20/view/common-info.html?regNumber=0141300000922000002" TargetMode="External"/><Relationship Id="rId2" Type="http://schemas.openxmlformats.org/officeDocument/2006/relationships/hyperlink" Target="https://zakupki.gov.ru/epz/order/notice/ea20/view/common-info.html?regNumber=0141300000922000008" TargetMode="External"/><Relationship Id="rId1" Type="http://schemas.openxmlformats.org/officeDocument/2006/relationships/hyperlink" Target="https://zakupki.gov.ru/epz/order/notice/ea20/view/common-info.html?regNumber=0141300000922000009" TargetMode="External"/><Relationship Id="rId6" Type="http://schemas.openxmlformats.org/officeDocument/2006/relationships/hyperlink" Target="https://zakupki.gov.ru/epz/order/notice/ea20/view/common-info.html?regNumber=0141300000922000003" TargetMode="External"/><Relationship Id="rId5" Type="http://schemas.openxmlformats.org/officeDocument/2006/relationships/hyperlink" Target="https://zakupki.gov.ru/epz/order/notice/ea20/view/common-info.html?regNumber=0141300000922000004" TargetMode="External"/><Relationship Id="rId10" Type="http://schemas.openxmlformats.org/officeDocument/2006/relationships/printerSettings" Target="../printerSettings/printerSettings12.bin"/><Relationship Id="rId4" Type="http://schemas.openxmlformats.org/officeDocument/2006/relationships/hyperlink" Target="https://zakupki.gov.ru/epz/order/notice/ea20/view/common-info.html?regNumber=0141300000922000010" TargetMode="External"/><Relationship Id="rId9" Type="http://schemas.openxmlformats.org/officeDocument/2006/relationships/hyperlink" Target="https://zakupki.gov.ru/epz/order/notice/ea20/view/common-info.html?regNumber=0141300000922000006"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zakupki.gov.ru/epz/contract/contractCard/common-info.html?reestrNumber=3442400210422000002" TargetMode="External"/><Relationship Id="rId1" Type="http://schemas.openxmlformats.org/officeDocument/2006/relationships/hyperlink" Target="https://zakupki.gov.ru/epz/order/extendedsearch/results.html?searchString=4424002129&amp;morphology=on"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zakupki.gov.ru/epz/contract/contractCard/common-info.html?reestrNumber=3442500193922000002" TargetMode="External"/><Relationship Id="rId1" Type="http://schemas.openxmlformats.org/officeDocument/2006/relationships/hyperlink" Target="https://zakupki.gov.ru/epz/contract/contractCard/common-info.html?reestrNumber=34425001939220000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zakupki.gov.ru/epz/contract/contractCard/common-info.html?reestrNumber=3440800044522000007" TargetMode="External"/><Relationship Id="rId2" Type="http://schemas.openxmlformats.org/officeDocument/2006/relationships/hyperlink" Target="https://zakupki.gov.ru/epz/contract/contractCard/common-info.html?reestrNumber=3440800044522000006" TargetMode="External"/><Relationship Id="rId1" Type="http://schemas.openxmlformats.org/officeDocument/2006/relationships/hyperlink" Target="https://zakupki.gov.ru/epz/contract/contractCard/common-info.html?reestrNumber=3440800044522000007" TargetMode="External"/><Relationship Id="rId4"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hyperlink" Target="https://www.rts-tender.ru/auctionsearch/ctl/procDetail/mid/691/number/0141300005522000002/etpName/fks" TargetMode="External"/><Relationship Id="rId1" Type="http://schemas.openxmlformats.org/officeDocument/2006/relationships/hyperlink" Target="https://www.rts-tender.ru/auctionsearch/ctl/procDetail/mid/691/number/0141300012922000002/etpName/fks"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zakupki.gov.ru/epz/order/notice/ea20/view/common-info.html?regNumber=0141300011022000001" TargetMode="External"/></Relationships>
</file>

<file path=xl/worksheets/_rels/sheet24.xml.rels><?xml version="1.0" encoding="UTF-8" standalone="yes"?>
<Relationships xmlns="http://schemas.openxmlformats.org/package/2006/relationships"><Relationship Id="rId2" Type="http://schemas.openxmlformats.org/officeDocument/2006/relationships/hyperlink" Target="https://zakupki.gov.ru/epz/contract/contractCard/common-info.html?reestrNumber=3443000286421000002" TargetMode="External"/><Relationship Id="rId1" Type="http://schemas.openxmlformats.org/officeDocument/2006/relationships/hyperlink" Target="https://zakupki.gov.ru/epz/contract/contractCard/common-info.html?reestrNumber=3443000114822000001"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s://zakupki.gov.ru/epz/contract/contractCard/common-info.html?reestrNumber=3440200812721000028" TargetMode="External"/><Relationship Id="rId1" Type="http://schemas.openxmlformats.org/officeDocument/2006/relationships/hyperlink" Target="https://zakupki.gov.ru/epz/contract/contractCard/common-info.html?reestrNumber=3440200812721000026&amp;contractInfoId=71439569"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s://zakupki.gov.ru/epz/order/notice/ea20/view/common-info.html?regNumber=0141300019222000033" TargetMode="External"/><Relationship Id="rId3" Type="http://schemas.openxmlformats.org/officeDocument/2006/relationships/hyperlink" Target="https://zakupki.gov.ru/epz/contract/contractCard/common-info.html?reestrNumber=3440300358721000037" TargetMode="External"/><Relationship Id="rId7" Type="http://schemas.openxmlformats.org/officeDocument/2006/relationships/hyperlink" Target="https://zakupki.gov.ru/epz/order/notice/ea20/view/common-info.html?regNumber=0141300019222000032" TargetMode="External"/><Relationship Id="rId2" Type="http://schemas.openxmlformats.org/officeDocument/2006/relationships/hyperlink" Target="https://zakupki.gov.ru/epz/contract/contractCard/common-info.html?reestrNumber=3440300358722000007" TargetMode="External"/><Relationship Id="rId1" Type="http://schemas.openxmlformats.org/officeDocument/2006/relationships/hyperlink" Target="https://zakupki.gov.ru/epz/contract/contractCard/common-info.html?reestrNumber=3440300358721000044" TargetMode="External"/><Relationship Id="rId6" Type="http://schemas.openxmlformats.org/officeDocument/2006/relationships/hyperlink" Target="https://zakupki.gov.ru/epz/order/notice/ea20/view/common-info.html?regNumber=0141300019222000031" TargetMode="External"/><Relationship Id="rId5" Type="http://schemas.openxmlformats.org/officeDocument/2006/relationships/hyperlink" Target="https://zakupki.gov.ru/epz/order/notice/ea20/view/common-info.html?regNumber=0141300019222000029" TargetMode="External"/><Relationship Id="rId4" Type="http://schemas.openxmlformats.org/officeDocument/2006/relationships/hyperlink" Target="https://zakupki.gov.ru/epz/order/notice/ea20/view/common-info.html?regNumber=0141300019222000028" TargetMode="External"/><Relationship Id="rId9"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3" Type="http://schemas.openxmlformats.org/officeDocument/2006/relationships/hyperlink" Target="https://zakupki.gov.ru/epz/order/notice/ea20/view/common-info.html?regNumber=0841600001322000021" TargetMode="External"/><Relationship Id="rId2" Type="http://schemas.openxmlformats.org/officeDocument/2006/relationships/hyperlink" Target="https://zakupki.gov.ru/epz/order/notice/ea20/view/common-info.html?regNumber=0841600001322000015" TargetMode="External"/><Relationship Id="rId1" Type="http://schemas.openxmlformats.org/officeDocument/2006/relationships/hyperlink" Target="https://zakupki.gov.ru/epz/order/notice/ea20/view/common-info.html?regNumber=0841600001322000016" TargetMode="External"/><Relationship Id="rId4"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hyperlink" Target="https://lk.zakupki.gov.ru/rgk/contract-info-card/view.html?contractInfoId=70743087&amp;agreementSearch="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zakupki.gov.ru/epz/order/notice/ea20/view/common-info.html?regNumber=0141300015922000003" TargetMode="External"/><Relationship Id="rId7" Type="http://schemas.openxmlformats.org/officeDocument/2006/relationships/printerSettings" Target="../printerSettings/printerSettings3.bin"/><Relationship Id="rId2" Type="http://schemas.openxmlformats.org/officeDocument/2006/relationships/hyperlink" Target="https://zakupki.gov.ru/epz/order/notice/ea20/view/common-info.html?regNumber=0141300015922000004" TargetMode="External"/><Relationship Id="rId1" Type="http://schemas.openxmlformats.org/officeDocument/2006/relationships/hyperlink" Target="https://lk.zakupki.gov.ru/44fz/priz/notice/ea20/view/common-info.html?orderId=25988120" TargetMode="External"/><Relationship Id="rId6" Type="http://schemas.openxmlformats.org/officeDocument/2006/relationships/hyperlink" Target="https://lk.zakupki.gov.ru/44fz/priz/notice/ea20/view/common-info.html?orderId=25988120" TargetMode="External"/><Relationship Id="rId5" Type="http://schemas.openxmlformats.org/officeDocument/2006/relationships/hyperlink" Target="https://zakupki.gov.ru/epz/order/notice/ea20/view/common-info.html?regNumber=0141300015922000002" TargetMode="External"/><Relationship Id="rId4" Type="http://schemas.openxmlformats.org/officeDocument/2006/relationships/hyperlink" Target="https://zakupki.gov.ru/epz/order/notice/ea20/view/common-info.html?regNumber=0141300015922000001"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zakupki.gov.ru/epz/contract/search/results.html?searchString=&amp;orderNumber=0141300017122000001&amp;openMode=USE_DEFAULT_PARAMS&amp;fz44=on&amp;priceFrom=0&amp;priceTo=200000000000&amp;contractStageList=0%2C1%2C2%2C3&amp;budgetaryFunds=on&amp;extraBudgetaryFunds=o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lk.zakupki.gov.ru/44fz/priz/notice/ea20/view/common-info.html?orderId=25956778"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zakupki.gov.ru/epz/order/notice/ok20/view/common-info.html?regNumber=0141300007822000003"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zakupki.gov.ru/epz/order/notice/ea20/view/common-info.html?regNumber=0841600005322000010" TargetMode="External"/><Relationship Id="rId13" Type="http://schemas.openxmlformats.org/officeDocument/2006/relationships/hyperlink" Target="https://zakupki.gov.ru/epz/order/notice/ea20/view/common-info.html?regNumber=0841600005322000009" TargetMode="External"/><Relationship Id="rId3" Type="http://schemas.openxmlformats.org/officeDocument/2006/relationships/hyperlink" Target="https://zakupki.gov.ru/epz/order/notice/ea20/view/common-info.html?regNumber=0841600005322000015" TargetMode="External"/><Relationship Id="rId7" Type="http://schemas.openxmlformats.org/officeDocument/2006/relationships/hyperlink" Target="https://zakupki.gov.ru/epz/order/notice/ea20/view/common-info.html?regNumber=0841600005322000012" TargetMode="External"/><Relationship Id="rId12" Type="http://schemas.openxmlformats.org/officeDocument/2006/relationships/hyperlink" Target="https://zakupki.gov.ru/epz/order/notice/ea20/view/common-info.html?regNumber=0841600005322000009" TargetMode="External"/><Relationship Id="rId2" Type="http://schemas.openxmlformats.org/officeDocument/2006/relationships/hyperlink" Target="https://zakupki.gov.ru/epz/order/notice/ea20/view/common-info.html?regNumber=0841600005322000014" TargetMode="External"/><Relationship Id="rId16" Type="http://schemas.openxmlformats.org/officeDocument/2006/relationships/printerSettings" Target="../printerSettings/printerSettings6.bin"/><Relationship Id="rId1" Type="http://schemas.openxmlformats.org/officeDocument/2006/relationships/hyperlink" Target="https://zakupki.gov.ru/epz/order/notice/ea20/view/common-info.html?regNumber=0841600005322000014" TargetMode="External"/><Relationship Id="rId6" Type="http://schemas.openxmlformats.org/officeDocument/2006/relationships/hyperlink" Target="https://zakupki.gov.ru/epz/order/notice/ea20/view/common-info.html?regNumber=0841600005322000011" TargetMode="External"/><Relationship Id="rId11" Type="http://schemas.openxmlformats.org/officeDocument/2006/relationships/hyperlink" Target="https://zakupki.gov.ru/epz/order/notice/ea20/view/common-info.html?regNumber=0841600005322000009" TargetMode="External"/><Relationship Id="rId5" Type="http://schemas.openxmlformats.org/officeDocument/2006/relationships/hyperlink" Target="https://zakupki.gov.ru/epz/order/notice/ea20/view/common-info.html?regNumber=0841600005322000011" TargetMode="External"/><Relationship Id="rId15" Type="http://schemas.openxmlformats.org/officeDocument/2006/relationships/hyperlink" Target="https://zakupki.gov.ru/epz/order/notice/ea20/view/common-info.html?regNumber=0841600005322000001" TargetMode="External"/><Relationship Id="rId10" Type="http://schemas.openxmlformats.org/officeDocument/2006/relationships/hyperlink" Target="https://zakupki.gov.ru/epz/order/notice/ea20/view/common-info.html?regNumber=0841600005322000010" TargetMode="External"/><Relationship Id="rId4" Type="http://schemas.openxmlformats.org/officeDocument/2006/relationships/hyperlink" Target="https://zakupki.gov.ru/epz/order/notice/ea20/view/common-info.html?regNumber=0841600005322000011" TargetMode="External"/><Relationship Id="rId9" Type="http://schemas.openxmlformats.org/officeDocument/2006/relationships/hyperlink" Target="https://zakupki.gov.ru/epz/order/notice/ea20/view/common-info.html?regNumber=0841600005322000010" TargetMode="External"/><Relationship Id="rId14" Type="http://schemas.openxmlformats.org/officeDocument/2006/relationships/hyperlink" Target="https://zakupki.gov.ru/epz/order/notice/ea20/view/common-info.html?regNumber=0841600005322000003"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zakupki.gov.ru/epz/order/notice/ea20/view/common-info.html?regNumber=0141300020122000013" TargetMode="External"/><Relationship Id="rId3" Type="http://schemas.openxmlformats.org/officeDocument/2006/relationships/hyperlink" Target="https://zakupki.gov.ru/epz/order/notice/ea20/view/common-info.html?regNumber=0141300020122000019" TargetMode="External"/><Relationship Id="rId7" Type="http://schemas.openxmlformats.org/officeDocument/2006/relationships/hyperlink" Target="https://zakupki.gov.ru/epz/order/notice/ea20/view/common-info.html?regNumber=0141300020122000015" TargetMode="External"/><Relationship Id="rId2" Type="http://schemas.openxmlformats.org/officeDocument/2006/relationships/hyperlink" Target="https://zakupki.gov.ru/epz/order/notice/ea20/view/common-info.html?regNumber=0141300020122000021" TargetMode="External"/><Relationship Id="rId1" Type="http://schemas.openxmlformats.org/officeDocument/2006/relationships/hyperlink" Target="https://zakupki.gov.ru/epz/order/notice/ea20/view/common-info.html?regNumber=0141300020122000020" TargetMode="External"/><Relationship Id="rId6" Type="http://schemas.openxmlformats.org/officeDocument/2006/relationships/hyperlink" Target="https://zakupki.gov.ru/epz/order/notice/ea20/view/common-info.html?regNumber=0141300020122000016" TargetMode="External"/><Relationship Id="rId11" Type="http://schemas.openxmlformats.org/officeDocument/2006/relationships/printerSettings" Target="../printerSettings/printerSettings7.bin"/><Relationship Id="rId5" Type="http://schemas.openxmlformats.org/officeDocument/2006/relationships/hyperlink" Target="https://zakupki.gov.ru/epz/order/notice/ea20/view/common-info.html?regNumber=0141300020122000017" TargetMode="External"/><Relationship Id="rId10" Type="http://schemas.openxmlformats.org/officeDocument/2006/relationships/hyperlink" Target="https://zakupki.gov.ru/epz/order/notice/ea20/view/common-info.html?regNumber=0141300020122000014" TargetMode="External"/><Relationship Id="rId4" Type="http://schemas.openxmlformats.org/officeDocument/2006/relationships/hyperlink" Target="https://zakupki.gov.ru/epz/order/notice/ea20/view/common-info.html?regNumber=0141300020122000018" TargetMode="External"/><Relationship Id="rId9" Type="http://schemas.openxmlformats.org/officeDocument/2006/relationships/hyperlink" Target="https://zakupki.gov.ru/epz/order/notice/ea20/view/common-info.html?regNumber=0141300020122000012" TargetMode="External"/></Relationships>
</file>

<file path=xl/worksheets/sheet1.xml><?xml version="1.0" encoding="utf-8"?>
<worksheet xmlns="http://schemas.openxmlformats.org/spreadsheetml/2006/main" xmlns:r="http://schemas.openxmlformats.org/officeDocument/2006/relationships">
  <sheetPr>
    <pageSetUpPr fitToPage="1"/>
  </sheetPr>
  <dimension ref="A2:Q39"/>
  <sheetViews>
    <sheetView topLeftCell="A7" zoomScale="85" zoomScaleNormal="85" workbookViewId="0">
      <selection activeCell="B10" sqref="B10"/>
    </sheetView>
  </sheetViews>
  <sheetFormatPr defaultRowHeight="15"/>
  <cols>
    <col min="1" max="1" width="5.28515625" style="42" customWidth="1"/>
    <col min="2" max="2" width="36.85546875" style="42" customWidth="1"/>
    <col min="3" max="3" width="16.140625" style="151" customWidth="1"/>
    <col min="4" max="4" width="15.140625" style="42" customWidth="1"/>
    <col min="5" max="5" width="12.28515625" style="42" customWidth="1"/>
    <col min="6" max="6" width="16" style="42" customWidth="1"/>
    <col min="7" max="7" width="17" style="42" customWidth="1"/>
    <col min="8" max="8" width="17.28515625" style="42" customWidth="1"/>
    <col min="9" max="9" width="22.28515625" style="42" customWidth="1"/>
    <col min="10" max="10" width="15.28515625" style="42" customWidth="1"/>
    <col min="11" max="11" width="14.28515625" style="42" customWidth="1"/>
    <col min="12" max="12" width="17.140625" style="42" customWidth="1"/>
    <col min="13" max="13" width="19.5703125" style="42" customWidth="1"/>
    <col min="14" max="14" width="15" style="42" customWidth="1"/>
    <col min="15" max="15" width="9.5703125" style="42" customWidth="1"/>
    <col min="16" max="16" width="14.85546875" style="42" customWidth="1"/>
    <col min="17" max="17" width="17" style="42" customWidth="1"/>
    <col min="18" max="16384" width="9.140625" style="42"/>
  </cols>
  <sheetData>
    <row r="2" spans="1:17">
      <c r="A2" s="801" t="s">
        <v>30</v>
      </c>
      <c r="B2" s="801"/>
      <c r="C2" s="801"/>
      <c r="D2" s="801"/>
      <c r="E2" s="801"/>
      <c r="F2" s="801"/>
      <c r="G2" s="801"/>
      <c r="H2" s="801"/>
      <c r="I2" s="801"/>
      <c r="J2" s="801"/>
      <c r="K2" s="801"/>
      <c r="L2" s="801"/>
      <c r="M2" s="801"/>
      <c r="N2" s="801"/>
      <c r="O2" s="801"/>
      <c r="P2" s="801"/>
      <c r="Q2" s="801"/>
    </row>
    <row r="3" spans="1:17" ht="15.75" thickBot="1">
      <c r="A3" s="801"/>
      <c r="B3" s="801"/>
      <c r="C3" s="801"/>
      <c r="D3" s="801"/>
      <c r="E3" s="801"/>
      <c r="F3" s="801"/>
      <c r="G3" s="801"/>
      <c r="H3" s="801"/>
      <c r="I3" s="801"/>
      <c r="J3" s="801"/>
      <c r="K3" s="801"/>
      <c r="L3" s="801"/>
      <c r="M3" s="801"/>
      <c r="N3" s="801"/>
      <c r="O3" s="801"/>
      <c r="P3" s="801"/>
      <c r="Q3" s="801"/>
    </row>
    <row r="4" spans="1:17" ht="38.25" customHeight="1">
      <c r="A4" s="806" t="s">
        <v>0</v>
      </c>
      <c r="B4" s="797" t="s">
        <v>17</v>
      </c>
      <c r="C4" s="797" t="s">
        <v>432</v>
      </c>
      <c r="D4" s="797"/>
      <c r="E4" s="797"/>
      <c r="F4" s="797"/>
      <c r="G4" s="797"/>
      <c r="H4" s="797"/>
      <c r="I4" s="797"/>
      <c r="J4" s="808" t="s">
        <v>433</v>
      </c>
      <c r="K4" s="797"/>
      <c r="L4" s="797"/>
      <c r="M4" s="809"/>
      <c r="N4" s="810" t="s">
        <v>434</v>
      </c>
      <c r="O4" s="811"/>
      <c r="P4" s="811"/>
      <c r="Q4" s="812"/>
    </row>
    <row r="5" spans="1:17" ht="20.25" customHeight="1">
      <c r="A5" s="807"/>
      <c r="B5" s="798"/>
      <c r="C5" s="798" t="s">
        <v>734</v>
      </c>
      <c r="D5" s="793" t="s">
        <v>498</v>
      </c>
      <c r="E5" s="798" t="s">
        <v>435</v>
      </c>
      <c r="F5" s="798"/>
      <c r="G5" s="793" t="s">
        <v>586</v>
      </c>
      <c r="H5" s="793" t="s">
        <v>587</v>
      </c>
      <c r="I5" s="793" t="s">
        <v>588</v>
      </c>
      <c r="J5" s="802" t="s">
        <v>498</v>
      </c>
      <c r="K5" s="791" t="s">
        <v>435</v>
      </c>
      <c r="L5" s="792"/>
      <c r="M5" s="793" t="s">
        <v>586</v>
      </c>
      <c r="N5" s="813" t="s">
        <v>498</v>
      </c>
      <c r="O5" s="791" t="s">
        <v>435</v>
      </c>
      <c r="P5" s="792"/>
      <c r="Q5" s="804" t="s">
        <v>586</v>
      </c>
    </row>
    <row r="6" spans="1:17" ht="72" customHeight="1" thickBot="1">
      <c r="A6" s="807"/>
      <c r="B6" s="799"/>
      <c r="C6" s="799"/>
      <c r="D6" s="794"/>
      <c r="E6" s="160" t="s">
        <v>431</v>
      </c>
      <c r="F6" s="44" t="s">
        <v>505</v>
      </c>
      <c r="G6" s="794"/>
      <c r="H6" s="794"/>
      <c r="I6" s="794"/>
      <c r="J6" s="803"/>
      <c r="K6" s="160" t="s">
        <v>431</v>
      </c>
      <c r="L6" s="44" t="s">
        <v>505</v>
      </c>
      <c r="M6" s="794"/>
      <c r="N6" s="814"/>
      <c r="O6" s="160" t="s">
        <v>431</v>
      </c>
      <c r="P6" s="44" t="s">
        <v>505</v>
      </c>
      <c r="Q6" s="805"/>
    </row>
    <row r="7" spans="1:17" ht="22.5" customHeight="1" thickBot="1">
      <c r="A7" s="216">
        <v>1</v>
      </c>
      <c r="B7" s="217">
        <v>2</v>
      </c>
      <c r="C7" s="216">
        <v>3</v>
      </c>
      <c r="D7" s="217">
        <v>4</v>
      </c>
      <c r="E7" s="216">
        <v>5</v>
      </c>
      <c r="F7" s="217">
        <v>6</v>
      </c>
      <c r="G7" s="216">
        <v>7</v>
      </c>
      <c r="H7" s="217">
        <v>8</v>
      </c>
      <c r="I7" s="216">
        <v>9</v>
      </c>
      <c r="J7" s="217">
        <v>10</v>
      </c>
      <c r="K7" s="216">
        <v>11</v>
      </c>
      <c r="L7" s="217">
        <v>12</v>
      </c>
      <c r="M7" s="216">
        <v>13</v>
      </c>
      <c r="N7" s="217">
        <v>14</v>
      </c>
      <c r="O7" s="216">
        <v>15</v>
      </c>
      <c r="P7" s="217">
        <v>16</v>
      </c>
      <c r="Q7" s="218">
        <v>17</v>
      </c>
    </row>
    <row r="8" spans="1:17" s="130" customFormat="1" ht="15.75">
      <c r="A8" s="143">
        <v>1</v>
      </c>
      <c r="B8" s="685" t="s">
        <v>249</v>
      </c>
      <c r="C8" s="215">
        <v>4</v>
      </c>
      <c r="D8" s="145">
        <v>4</v>
      </c>
      <c r="E8" s="139">
        <v>2</v>
      </c>
      <c r="F8" s="139">
        <v>0</v>
      </c>
      <c r="G8" s="139">
        <v>1</v>
      </c>
      <c r="H8" s="146">
        <v>11.5</v>
      </c>
      <c r="I8" s="219">
        <v>5.4</v>
      </c>
      <c r="J8" s="145">
        <v>3</v>
      </c>
      <c r="K8" s="139">
        <v>2</v>
      </c>
      <c r="L8" s="139">
        <v>2</v>
      </c>
      <c r="M8" s="144">
        <v>0</v>
      </c>
      <c r="N8" s="143" t="s">
        <v>92</v>
      </c>
      <c r="O8" s="139" t="s">
        <v>92</v>
      </c>
      <c r="P8" s="139" t="s">
        <v>92</v>
      </c>
      <c r="Q8" s="150" t="s">
        <v>92</v>
      </c>
    </row>
    <row r="9" spans="1:17" s="130" customFormat="1" ht="15.75">
      <c r="A9" s="136">
        <v>2</v>
      </c>
      <c r="B9" s="641" t="s">
        <v>295</v>
      </c>
      <c r="C9" s="135">
        <v>10</v>
      </c>
      <c r="D9" s="138">
        <v>10</v>
      </c>
      <c r="E9" s="134">
        <v>1</v>
      </c>
      <c r="F9" s="134">
        <v>0</v>
      </c>
      <c r="G9" s="134">
        <v>0</v>
      </c>
      <c r="H9" s="147">
        <v>40</v>
      </c>
      <c r="I9" s="220">
        <v>2.7</v>
      </c>
      <c r="J9" s="141" t="s">
        <v>92</v>
      </c>
      <c r="K9" s="134" t="s">
        <v>92</v>
      </c>
      <c r="L9" s="134" t="s">
        <v>92</v>
      </c>
      <c r="M9" s="141" t="s">
        <v>92</v>
      </c>
      <c r="N9" s="136" t="s">
        <v>92</v>
      </c>
      <c r="O9" s="134" t="s">
        <v>92</v>
      </c>
      <c r="P9" s="134" t="s">
        <v>92</v>
      </c>
      <c r="Q9" s="140" t="s">
        <v>92</v>
      </c>
    </row>
    <row r="10" spans="1:17" s="130" customFormat="1" ht="15.75">
      <c r="A10" s="177">
        <v>3</v>
      </c>
      <c r="B10" s="772" t="s">
        <v>467</v>
      </c>
      <c r="C10" s="175">
        <v>2</v>
      </c>
      <c r="D10" s="178">
        <v>2</v>
      </c>
      <c r="E10" s="174">
        <v>0</v>
      </c>
      <c r="F10" s="174">
        <v>0</v>
      </c>
      <c r="G10" s="174">
        <v>2</v>
      </c>
      <c r="H10" s="182">
        <v>13</v>
      </c>
      <c r="I10" s="220">
        <v>13</v>
      </c>
      <c r="J10" s="180">
        <v>4</v>
      </c>
      <c r="K10" s="174">
        <v>0</v>
      </c>
      <c r="L10" s="174">
        <v>0</v>
      </c>
      <c r="M10" s="180">
        <v>0</v>
      </c>
      <c r="N10" s="177">
        <v>1</v>
      </c>
      <c r="O10" s="174">
        <v>0</v>
      </c>
      <c r="P10" s="174">
        <v>0</v>
      </c>
      <c r="Q10" s="179">
        <v>0</v>
      </c>
    </row>
    <row r="11" spans="1:17" s="130" customFormat="1" ht="15.75">
      <c r="A11" s="177">
        <v>4</v>
      </c>
      <c r="B11" s="641" t="s">
        <v>163</v>
      </c>
      <c r="C11" s="175">
        <v>18</v>
      </c>
      <c r="D11" s="178">
        <v>18</v>
      </c>
      <c r="E11" s="174">
        <v>10</v>
      </c>
      <c r="F11" s="174">
        <v>9</v>
      </c>
      <c r="G11" s="174">
        <v>8</v>
      </c>
      <c r="H11" s="182">
        <v>21</v>
      </c>
      <c r="I11" s="220">
        <v>21</v>
      </c>
      <c r="J11" s="180">
        <v>2</v>
      </c>
      <c r="K11" s="174">
        <v>1</v>
      </c>
      <c r="L11" s="174">
        <v>1</v>
      </c>
      <c r="M11" s="180">
        <v>1</v>
      </c>
      <c r="N11" s="177" t="s">
        <v>92</v>
      </c>
      <c r="O11" s="174" t="s">
        <v>92</v>
      </c>
      <c r="P11" s="174" t="s">
        <v>92</v>
      </c>
      <c r="Q11" s="179" t="s">
        <v>92</v>
      </c>
    </row>
    <row r="12" spans="1:17" s="130" customFormat="1" ht="15.75">
      <c r="A12" s="177">
        <v>5</v>
      </c>
      <c r="B12" s="641" t="s">
        <v>204</v>
      </c>
      <c r="C12" s="175">
        <v>11</v>
      </c>
      <c r="D12" s="178">
        <v>11</v>
      </c>
      <c r="E12" s="174">
        <v>8</v>
      </c>
      <c r="F12" s="174">
        <v>8</v>
      </c>
      <c r="G12" s="174">
        <v>1</v>
      </c>
      <c r="H12" s="182">
        <v>20.2</v>
      </c>
      <c r="I12" s="220">
        <v>11.9</v>
      </c>
      <c r="J12" s="180" t="s">
        <v>92</v>
      </c>
      <c r="K12" s="174" t="s">
        <v>92</v>
      </c>
      <c r="L12" s="174" t="s">
        <v>92</v>
      </c>
      <c r="M12" s="180" t="s">
        <v>92</v>
      </c>
      <c r="N12" s="177">
        <v>2</v>
      </c>
      <c r="O12" s="175">
        <v>0</v>
      </c>
      <c r="P12" s="175">
        <v>0</v>
      </c>
      <c r="Q12" s="181">
        <v>0</v>
      </c>
    </row>
    <row r="13" spans="1:17" s="130" customFormat="1" ht="15.75">
      <c r="A13" s="136">
        <v>6</v>
      </c>
      <c r="B13" s="639" t="s">
        <v>337</v>
      </c>
      <c r="C13" s="135">
        <v>2</v>
      </c>
      <c r="D13" s="138">
        <v>2</v>
      </c>
      <c r="E13" s="134">
        <v>0</v>
      </c>
      <c r="F13" s="134">
        <v>0</v>
      </c>
      <c r="G13" s="134">
        <v>1</v>
      </c>
      <c r="H13" s="147">
        <v>5</v>
      </c>
      <c r="I13" s="220">
        <v>3</v>
      </c>
      <c r="J13" s="141" t="s">
        <v>92</v>
      </c>
      <c r="K13" s="134" t="s">
        <v>92</v>
      </c>
      <c r="L13" s="134" t="s">
        <v>92</v>
      </c>
      <c r="M13" s="141" t="s">
        <v>92</v>
      </c>
      <c r="N13" s="136" t="s">
        <v>92</v>
      </c>
      <c r="O13" s="134" t="s">
        <v>92</v>
      </c>
      <c r="P13" s="134" t="s">
        <v>92</v>
      </c>
      <c r="Q13" s="140" t="s">
        <v>92</v>
      </c>
    </row>
    <row r="14" spans="1:17" s="130" customFormat="1" ht="15.75">
      <c r="A14" s="136">
        <v>7</v>
      </c>
      <c r="B14" s="706" t="s">
        <v>24</v>
      </c>
      <c r="C14" s="135">
        <f>18+1</f>
        <v>19</v>
      </c>
      <c r="D14" s="152">
        <f>11+1</f>
        <v>12</v>
      </c>
      <c r="E14" s="135">
        <v>12</v>
      </c>
      <c r="F14" s="135">
        <v>4</v>
      </c>
      <c r="G14" s="135">
        <v>0</v>
      </c>
      <c r="H14" s="149">
        <f>65+52.9773+0.5352</f>
        <v>118.5125</v>
      </c>
      <c r="I14" s="221">
        <f>65+52.9773+0.5352</f>
        <v>118.5125</v>
      </c>
      <c r="J14" s="153">
        <v>2</v>
      </c>
      <c r="K14" s="135">
        <v>0</v>
      </c>
      <c r="L14" s="135">
        <v>0</v>
      </c>
      <c r="M14" s="153">
        <v>0</v>
      </c>
      <c r="N14" s="154">
        <v>3</v>
      </c>
      <c r="O14" s="135">
        <v>0</v>
      </c>
      <c r="P14" s="135">
        <v>0</v>
      </c>
      <c r="Q14" s="142">
        <v>0</v>
      </c>
    </row>
    <row r="15" spans="1:17" s="190" customFormat="1" ht="17.25" customHeight="1">
      <c r="A15" s="199">
        <v>8</v>
      </c>
      <c r="B15" s="641" t="s">
        <v>468</v>
      </c>
      <c r="C15" s="198">
        <v>15</v>
      </c>
      <c r="D15" s="188">
        <v>15</v>
      </c>
      <c r="E15" s="200">
        <v>5</v>
      </c>
      <c r="F15" s="200">
        <v>0</v>
      </c>
      <c r="G15" s="200">
        <v>0</v>
      </c>
      <c r="H15" s="202">
        <v>20</v>
      </c>
      <c r="I15" s="222">
        <v>4.3</v>
      </c>
      <c r="J15" s="196">
        <v>5</v>
      </c>
      <c r="K15" s="198">
        <v>0</v>
      </c>
      <c r="L15" s="198">
        <v>0</v>
      </c>
      <c r="M15" s="196">
        <v>0</v>
      </c>
      <c r="N15" s="197" t="s">
        <v>92</v>
      </c>
      <c r="O15" s="198" t="s">
        <v>92</v>
      </c>
      <c r="P15" s="198" t="s">
        <v>92</v>
      </c>
      <c r="Q15" s="201" t="s">
        <v>92</v>
      </c>
    </row>
    <row r="16" spans="1:17" s="130" customFormat="1" ht="15.75">
      <c r="A16" s="177">
        <v>9</v>
      </c>
      <c r="B16" s="641" t="s">
        <v>469</v>
      </c>
      <c r="C16" s="175">
        <v>2</v>
      </c>
      <c r="D16" s="152">
        <v>1</v>
      </c>
      <c r="E16" s="175">
        <v>0</v>
      </c>
      <c r="F16" s="175">
        <v>0</v>
      </c>
      <c r="G16" s="175">
        <v>1</v>
      </c>
      <c r="H16" s="183">
        <v>27</v>
      </c>
      <c r="I16" s="221">
        <v>27</v>
      </c>
      <c r="J16" s="153">
        <v>6</v>
      </c>
      <c r="K16" s="175">
        <v>0</v>
      </c>
      <c r="L16" s="175">
        <v>0</v>
      </c>
      <c r="M16" s="153">
        <v>0</v>
      </c>
      <c r="N16" s="154" t="s">
        <v>92</v>
      </c>
      <c r="O16" s="175" t="s">
        <v>92</v>
      </c>
      <c r="P16" s="175" t="s">
        <v>92</v>
      </c>
      <c r="Q16" s="181" t="s">
        <v>92</v>
      </c>
    </row>
    <row r="17" spans="1:17" s="130" customFormat="1" ht="15.75">
      <c r="A17" s="136">
        <v>10</v>
      </c>
      <c r="B17" s="639" t="s">
        <v>470</v>
      </c>
      <c r="C17" s="135">
        <v>10</v>
      </c>
      <c r="D17" s="152">
        <v>4</v>
      </c>
      <c r="E17" s="135">
        <v>0</v>
      </c>
      <c r="F17" s="135">
        <v>0</v>
      </c>
      <c r="G17" s="135">
        <v>2</v>
      </c>
      <c r="H17" s="149">
        <v>20</v>
      </c>
      <c r="I17" s="221">
        <v>10</v>
      </c>
      <c r="J17" s="153" t="s">
        <v>92</v>
      </c>
      <c r="K17" s="135" t="s">
        <v>92</v>
      </c>
      <c r="L17" s="135" t="s">
        <v>92</v>
      </c>
      <c r="M17" s="153" t="s">
        <v>92</v>
      </c>
      <c r="N17" s="154" t="s">
        <v>92</v>
      </c>
      <c r="O17" s="135" t="s">
        <v>92</v>
      </c>
      <c r="P17" s="135" t="s">
        <v>92</v>
      </c>
      <c r="Q17" s="142" t="s">
        <v>92</v>
      </c>
    </row>
    <row r="18" spans="1:17" s="130" customFormat="1" ht="30">
      <c r="A18" s="177">
        <v>11</v>
      </c>
      <c r="B18" s="642" t="s">
        <v>471</v>
      </c>
      <c r="C18" s="176">
        <f>5+2</f>
        <v>7</v>
      </c>
      <c r="D18" s="152">
        <f>5+2</f>
        <v>7</v>
      </c>
      <c r="E18" s="175">
        <v>4</v>
      </c>
      <c r="F18" s="175">
        <v>0</v>
      </c>
      <c r="G18" s="175">
        <v>3</v>
      </c>
      <c r="H18" s="183">
        <v>120</v>
      </c>
      <c r="I18" s="221">
        <f>25.05+9.3</f>
        <v>34.35</v>
      </c>
      <c r="J18" s="153">
        <v>5</v>
      </c>
      <c r="K18" s="175">
        <v>0</v>
      </c>
      <c r="L18" s="175">
        <v>0</v>
      </c>
      <c r="M18" s="153">
        <v>0</v>
      </c>
      <c r="N18" s="154" t="s">
        <v>92</v>
      </c>
      <c r="O18" s="175" t="s">
        <v>92</v>
      </c>
      <c r="P18" s="175" t="s">
        <v>92</v>
      </c>
      <c r="Q18" s="181" t="s">
        <v>92</v>
      </c>
    </row>
    <row r="19" spans="1:17" s="130" customFormat="1" ht="15.75">
      <c r="A19" s="177">
        <v>12</v>
      </c>
      <c r="B19" s="641" t="s">
        <v>472</v>
      </c>
      <c r="C19" s="175">
        <v>2</v>
      </c>
      <c r="D19" s="152">
        <v>2</v>
      </c>
      <c r="E19" s="175">
        <v>0</v>
      </c>
      <c r="F19" s="175">
        <v>0</v>
      </c>
      <c r="G19" s="175">
        <v>0</v>
      </c>
      <c r="H19" s="183">
        <v>13</v>
      </c>
      <c r="I19" s="624">
        <v>0</v>
      </c>
      <c r="J19" s="153">
        <v>6</v>
      </c>
      <c r="K19" s="175">
        <v>0</v>
      </c>
      <c r="L19" s="175">
        <v>0</v>
      </c>
      <c r="M19" s="153">
        <v>0</v>
      </c>
      <c r="N19" s="154" t="s">
        <v>92</v>
      </c>
      <c r="O19" s="175" t="s">
        <v>92</v>
      </c>
      <c r="P19" s="175" t="s">
        <v>92</v>
      </c>
      <c r="Q19" s="181" t="s">
        <v>92</v>
      </c>
    </row>
    <row r="20" spans="1:17" s="207" customFormat="1" ht="15.75">
      <c r="A20" s="209">
        <v>13</v>
      </c>
      <c r="B20" s="641" t="s">
        <v>473</v>
      </c>
      <c r="C20" s="208">
        <v>4</v>
      </c>
      <c r="D20" s="212">
        <v>4</v>
      </c>
      <c r="E20" s="208">
        <v>1</v>
      </c>
      <c r="F20" s="208">
        <v>0</v>
      </c>
      <c r="G20" s="208">
        <v>1</v>
      </c>
      <c r="H20" s="211">
        <v>10</v>
      </c>
      <c r="I20" s="221">
        <v>8.8000000000000007</v>
      </c>
      <c r="J20" s="213" t="s">
        <v>92</v>
      </c>
      <c r="K20" s="208" t="s">
        <v>92</v>
      </c>
      <c r="L20" s="208" t="s">
        <v>92</v>
      </c>
      <c r="M20" s="213" t="s">
        <v>92</v>
      </c>
      <c r="N20" s="214" t="s">
        <v>92</v>
      </c>
      <c r="O20" s="208" t="s">
        <v>92</v>
      </c>
      <c r="P20" s="208" t="s">
        <v>92</v>
      </c>
      <c r="Q20" s="210" t="s">
        <v>92</v>
      </c>
    </row>
    <row r="21" spans="1:17" s="130" customFormat="1" ht="15.75">
      <c r="A21" s="177">
        <v>14</v>
      </c>
      <c r="B21" s="639" t="s">
        <v>361</v>
      </c>
      <c r="C21" s="175">
        <v>10</v>
      </c>
      <c r="D21" s="152">
        <v>10</v>
      </c>
      <c r="E21" s="175">
        <v>3</v>
      </c>
      <c r="F21" s="175">
        <v>1</v>
      </c>
      <c r="G21" s="175">
        <v>2</v>
      </c>
      <c r="H21" s="183">
        <v>85</v>
      </c>
      <c r="I21" s="221">
        <v>9.86</v>
      </c>
      <c r="J21" s="153">
        <v>4</v>
      </c>
      <c r="K21" s="175">
        <v>1</v>
      </c>
      <c r="L21" s="175">
        <v>0</v>
      </c>
      <c r="M21" s="153">
        <v>2</v>
      </c>
      <c r="N21" s="154" t="s">
        <v>92</v>
      </c>
      <c r="O21" s="175" t="s">
        <v>92</v>
      </c>
      <c r="P21" s="175" t="s">
        <v>92</v>
      </c>
      <c r="Q21" s="181" t="s">
        <v>92</v>
      </c>
    </row>
    <row r="22" spans="1:17" s="130" customFormat="1" ht="15.75">
      <c r="A22" s="177">
        <v>15</v>
      </c>
      <c r="B22" s="626" t="s">
        <v>474</v>
      </c>
      <c r="C22" s="175">
        <v>9</v>
      </c>
      <c r="D22" s="152">
        <v>9</v>
      </c>
      <c r="E22" s="175">
        <v>1</v>
      </c>
      <c r="F22" s="175">
        <v>0</v>
      </c>
      <c r="G22" s="175">
        <v>8</v>
      </c>
      <c r="H22" s="183">
        <v>10</v>
      </c>
      <c r="I22" s="221">
        <v>10</v>
      </c>
      <c r="J22" s="153">
        <v>1</v>
      </c>
      <c r="K22" s="175">
        <v>0</v>
      </c>
      <c r="L22" s="175">
        <v>0</v>
      </c>
      <c r="M22" s="153">
        <v>0</v>
      </c>
      <c r="N22" s="154" t="s">
        <v>92</v>
      </c>
      <c r="O22" s="175" t="s">
        <v>92</v>
      </c>
      <c r="P22" s="175" t="s">
        <v>92</v>
      </c>
      <c r="Q22" s="181" t="s">
        <v>92</v>
      </c>
    </row>
    <row r="23" spans="1:17" s="130" customFormat="1" ht="15.75">
      <c r="A23" s="136">
        <v>16</v>
      </c>
      <c r="B23" s="669" t="s">
        <v>313</v>
      </c>
      <c r="C23" s="135">
        <v>4</v>
      </c>
      <c r="D23" s="152">
        <v>4</v>
      </c>
      <c r="E23" s="135">
        <v>2</v>
      </c>
      <c r="F23" s="135">
        <v>0</v>
      </c>
      <c r="G23" s="135">
        <v>1</v>
      </c>
      <c r="H23" s="149">
        <v>13</v>
      </c>
      <c r="I23" s="221">
        <v>4.6849999999999996</v>
      </c>
      <c r="J23" s="153">
        <v>2</v>
      </c>
      <c r="K23" s="135">
        <v>0</v>
      </c>
      <c r="L23" s="135">
        <v>0</v>
      </c>
      <c r="M23" s="153">
        <v>0</v>
      </c>
      <c r="N23" s="154" t="s">
        <v>92</v>
      </c>
      <c r="O23" s="135" t="s">
        <v>92</v>
      </c>
      <c r="P23" s="135" t="s">
        <v>92</v>
      </c>
      <c r="Q23" s="142" t="s">
        <v>92</v>
      </c>
    </row>
    <row r="24" spans="1:17" s="130" customFormat="1" ht="15.75">
      <c r="A24" s="177">
        <v>17</v>
      </c>
      <c r="B24" s="641" t="s">
        <v>96</v>
      </c>
      <c r="C24" s="175">
        <v>4</v>
      </c>
      <c r="D24" s="152">
        <v>4</v>
      </c>
      <c r="E24" s="175">
        <v>3</v>
      </c>
      <c r="F24" s="175">
        <v>0</v>
      </c>
      <c r="G24" s="175">
        <v>0</v>
      </c>
      <c r="H24" s="183">
        <v>25</v>
      </c>
      <c r="I24" s="221">
        <v>5</v>
      </c>
      <c r="J24" s="153">
        <v>1</v>
      </c>
      <c r="K24" s="175">
        <v>0</v>
      </c>
      <c r="L24" s="175">
        <v>0</v>
      </c>
      <c r="M24" s="153">
        <v>0</v>
      </c>
      <c r="N24" s="154">
        <v>1</v>
      </c>
      <c r="O24" s="175">
        <v>0</v>
      </c>
      <c r="P24" s="175">
        <v>0</v>
      </c>
      <c r="Q24" s="181">
        <v>0</v>
      </c>
    </row>
    <row r="25" spans="1:17" s="207" customFormat="1" ht="15.75">
      <c r="A25" s="209">
        <v>18</v>
      </c>
      <c r="B25" s="693" t="s">
        <v>374</v>
      </c>
      <c r="C25" s="208">
        <v>3</v>
      </c>
      <c r="D25" s="212">
        <v>3</v>
      </c>
      <c r="E25" s="208">
        <v>3</v>
      </c>
      <c r="F25" s="208">
        <v>0</v>
      </c>
      <c r="G25" s="208">
        <v>0</v>
      </c>
      <c r="H25" s="211">
        <v>6</v>
      </c>
      <c r="I25" s="221">
        <v>6</v>
      </c>
      <c r="J25" s="212">
        <v>2</v>
      </c>
      <c r="K25" s="208">
        <v>0</v>
      </c>
      <c r="L25" s="208">
        <v>1</v>
      </c>
      <c r="M25" s="210">
        <v>1</v>
      </c>
      <c r="N25" s="214" t="s">
        <v>92</v>
      </c>
      <c r="O25" s="208" t="s">
        <v>92</v>
      </c>
      <c r="P25" s="208" t="s">
        <v>92</v>
      </c>
      <c r="Q25" s="210" t="s">
        <v>92</v>
      </c>
    </row>
    <row r="26" spans="1:17" s="207" customFormat="1" ht="15.75">
      <c r="A26" s="209">
        <v>19</v>
      </c>
      <c r="B26" s="641" t="s">
        <v>475</v>
      </c>
      <c r="C26" s="208">
        <v>4</v>
      </c>
      <c r="D26" s="212">
        <v>4</v>
      </c>
      <c r="E26" s="208">
        <v>0</v>
      </c>
      <c r="F26" s="208">
        <v>0</v>
      </c>
      <c r="G26" s="208">
        <v>0</v>
      </c>
      <c r="H26" s="211">
        <v>7</v>
      </c>
      <c r="I26" s="624">
        <v>0</v>
      </c>
      <c r="J26" s="213">
        <v>1</v>
      </c>
      <c r="K26" s="208">
        <v>0</v>
      </c>
      <c r="L26" s="208">
        <v>0</v>
      </c>
      <c r="M26" s="213">
        <v>0</v>
      </c>
      <c r="N26" s="214" t="s">
        <v>92</v>
      </c>
      <c r="O26" s="208" t="s">
        <v>92</v>
      </c>
      <c r="P26" s="208" t="s">
        <v>92</v>
      </c>
      <c r="Q26" s="210" t="s">
        <v>92</v>
      </c>
    </row>
    <row r="27" spans="1:17" s="207" customFormat="1" ht="15.75">
      <c r="A27" s="209">
        <v>20</v>
      </c>
      <c r="B27" s="641" t="s">
        <v>317</v>
      </c>
      <c r="C27" s="208">
        <v>4</v>
      </c>
      <c r="D27" s="212">
        <v>4</v>
      </c>
      <c r="E27" s="208">
        <v>0</v>
      </c>
      <c r="F27" s="208">
        <v>0</v>
      </c>
      <c r="G27" s="208">
        <v>3</v>
      </c>
      <c r="H27" s="211">
        <v>15</v>
      </c>
      <c r="I27" s="221">
        <v>13.7</v>
      </c>
      <c r="J27" s="213">
        <v>2</v>
      </c>
      <c r="K27" s="208">
        <v>0</v>
      </c>
      <c r="L27" s="208">
        <v>0</v>
      </c>
      <c r="M27" s="213">
        <v>0</v>
      </c>
      <c r="N27" s="214" t="s">
        <v>92</v>
      </c>
      <c r="O27" s="208" t="s">
        <v>92</v>
      </c>
      <c r="P27" s="208" t="s">
        <v>92</v>
      </c>
      <c r="Q27" s="210" t="s">
        <v>92</v>
      </c>
    </row>
    <row r="28" spans="1:17" s="130" customFormat="1" ht="15.75">
      <c r="A28" s="136">
        <v>21</v>
      </c>
      <c r="B28" s="641" t="s">
        <v>281</v>
      </c>
      <c r="C28" s="135">
        <f>4+1</f>
        <v>5</v>
      </c>
      <c r="D28" s="152">
        <f>4+1</f>
        <v>5</v>
      </c>
      <c r="E28" s="135">
        <v>1</v>
      </c>
      <c r="F28" s="135">
        <v>0</v>
      </c>
      <c r="G28" s="135">
        <v>2</v>
      </c>
      <c r="H28" s="149">
        <f>7+20</f>
        <v>27</v>
      </c>
      <c r="I28" s="221">
        <f>20.7+6</f>
        <v>26.7</v>
      </c>
      <c r="J28" s="153">
        <v>4</v>
      </c>
      <c r="K28" s="135">
        <v>0</v>
      </c>
      <c r="L28" s="135">
        <v>0</v>
      </c>
      <c r="M28" s="153">
        <v>0</v>
      </c>
      <c r="N28" s="154" t="s">
        <v>92</v>
      </c>
      <c r="O28" s="135" t="s">
        <v>92</v>
      </c>
      <c r="P28" s="135" t="s">
        <v>92</v>
      </c>
      <c r="Q28" s="142" t="s">
        <v>92</v>
      </c>
    </row>
    <row r="29" spans="1:17" s="130" customFormat="1" ht="15.75">
      <c r="A29" s="177">
        <v>22</v>
      </c>
      <c r="B29" s="641" t="s">
        <v>476</v>
      </c>
      <c r="C29" s="175">
        <v>2</v>
      </c>
      <c r="D29" s="152">
        <v>2</v>
      </c>
      <c r="E29" s="175">
        <v>1</v>
      </c>
      <c r="F29" s="175">
        <v>0</v>
      </c>
      <c r="G29" s="175">
        <v>0</v>
      </c>
      <c r="H29" s="183">
        <v>5</v>
      </c>
      <c r="I29" s="221">
        <v>3.5</v>
      </c>
      <c r="J29" s="153">
        <v>3</v>
      </c>
      <c r="K29" s="175">
        <v>0</v>
      </c>
      <c r="L29" s="175">
        <v>0</v>
      </c>
      <c r="M29" s="153">
        <v>0</v>
      </c>
      <c r="N29" s="154" t="s">
        <v>92</v>
      </c>
      <c r="O29" s="175" t="s">
        <v>92</v>
      </c>
      <c r="P29" s="175" t="s">
        <v>92</v>
      </c>
      <c r="Q29" s="181" t="s">
        <v>92</v>
      </c>
    </row>
    <row r="30" spans="1:17" s="130" customFormat="1" ht="15.75">
      <c r="A30" s="185">
        <v>23</v>
      </c>
      <c r="B30" s="641" t="s">
        <v>477</v>
      </c>
      <c r="C30" s="184">
        <v>34</v>
      </c>
      <c r="D30" s="152">
        <v>34</v>
      </c>
      <c r="E30" s="184">
        <v>31</v>
      </c>
      <c r="F30" s="184">
        <v>29</v>
      </c>
      <c r="G30" s="184">
        <v>0</v>
      </c>
      <c r="H30" s="187">
        <v>42</v>
      </c>
      <c r="I30" s="221">
        <v>29.9</v>
      </c>
      <c r="J30" s="153">
        <v>4</v>
      </c>
      <c r="K30" s="184">
        <v>4</v>
      </c>
      <c r="L30" s="184">
        <v>4</v>
      </c>
      <c r="M30" s="153">
        <v>0</v>
      </c>
      <c r="N30" s="154" t="s">
        <v>92</v>
      </c>
      <c r="O30" s="184" t="s">
        <v>92</v>
      </c>
      <c r="P30" s="184" t="s">
        <v>92</v>
      </c>
      <c r="Q30" s="186" t="s">
        <v>92</v>
      </c>
    </row>
    <row r="31" spans="1:17" s="190" customFormat="1" ht="15.75">
      <c r="A31" s="192">
        <v>24</v>
      </c>
      <c r="B31" s="641" t="s">
        <v>478</v>
      </c>
      <c r="C31" s="191">
        <v>7</v>
      </c>
      <c r="D31" s="195">
        <v>7</v>
      </c>
      <c r="E31" s="191">
        <v>5</v>
      </c>
      <c r="F31" s="191">
        <v>0</v>
      </c>
      <c r="G31" s="191">
        <v>2</v>
      </c>
      <c r="H31" s="194">
        <f>431.0782+450+438.8+129.7+217.3</f>
        <v>1666.8781999999999</v>
      </c>
      <c r="I31" s="221">
        <f>228.678+202.4+431.0782+438.8+129.7+217.3</f>
        <v>1647.9561999999999</v>
      </c>
      <c r="J31" s="196">
        <v>5</v>
      </c>
      <c r="K31" s="191">
        <v>5</v>
      </c>
      <c r="L31" s="191">
        <v>0</v>
      </c>
      <c r="M31" s="196">
        <v>0</v>
      </c>
      <c r="N31" s="197">
        <v>4</v>
      </c>
      <c r="O31" s="191">
        <v>4</v>
      </c>
      <c r="P31" s="191">
        <v>0</v>
      </c>
      <c r="Q31" s="193">
        <v>0</v>
      </c>
    </row>
    <row r="32" spans="1:17" s="130" customFormat="1" ht="15.75">
      <c r="A32" s="136">
        <v>25</v>
      </c>
      <c r="B32" s="641" t="s">
        <v>479</v>
      </c>
      <c r="C32" s="135">
        <v>3</v>
      </c>
      <c r="D32" s="152">
        <v>3</v>
      </c>
      <c r="E32" s="135">
        <v>2</v>
      </c>
      <c r="F32" s="135">
        <v>0</v>
      </c>
      <c r="G32" s="135">
        <v>0</v>
      </c>
      <c r="H32" s="149">
        <v>43</v>
      </c>
      <c r="I32" s="221">
        <v>36</v>
      </c>
      <c r="J32" s="153">
        <v>1</v>
      </c>
      <c r="K32" s="135">
        <v>0</v>
      </c>
      <c r="L32" s="135">
        <v>0</v>
      </c>
      <c r="M32" s="153">
        <v>0</v>
      </c>
      <c r="N32" s="154">
        <v>1</v>
      </c>
      <c r="O32" s="135">
        <v>0</v>
      </c>
      <c r="P32" s="135">
        <v>0</v>
      </c>
      <c r="Q32" s="142">
        <v>0</v>
      </c>
    </row>
    <row r="33" spans="1:17" s="190" customFormat="1" ht="15.75">
      <c r="A33" s="192">
        <v>26</v>
      </c>
      <c r="B33" s="641" t="s">
        <v>480</v>
      </c>
      <c r="C33" s="191">
        <v>2</v>
      </c>
      <c r="D33" s="195">
        <v>1</v>
      </c>
      <c r="E33" s="191">
        <v>0</v>
      </c>
      <c r="F33" s="191">
        <v>0</v>
      </c>
      <c r="G33" s="191">
        <v>1</v>
      </c>
      <c r="H33" s="194">
        <v>15</v>
      </c>
      <c r="I33" s="221">
        <v>15</v>
      </c>
      <c r="J33" s="196" t="s">
        <v>92</v>
      </c>
      <c r="K33" s="191" t="s">
        <v>92</v>
      </c>
      <c r="L33" s="191" t="s">
        <v>92</v>
      </c>
      <c r="M33" s="196" t="s">
        <v>92</v>
      </c>
      <c r="N33" s="197" t="s">
        <v>92</v>
      </c>
      <c r="O33" s="191" t="s">
        <v>92</v>
      </c>
      <c r="P33" s="191" t="s">
        <v>92</v>
      </c>
      <c r="Q33" s="193" t="s">
        <v>92</v>
      </c>
    </row>
    <row r="34" spans="1:17" s="130" customFormat="1" ht="15.75">
      <c r="A34" s="136">
        <v>27</v>
      </c>
      <c r="B34" s="761" t="s">
        <v>481</v>
      </c>
      <c r="C34" s="135">
        <v>7</v>
      </c>
      <c r="D34" s="152">
        <v>7</v>
      </c>
      <c r="E34" s="135">
        <v>3</v>
      </c>
      <c r="F34" s="135">
        <v>0</v>
      </c>
      <c r="G34" s="135">
        <v>4</v>
      </c>
      <c r="H34" s="149">
        <v>73</v>
      </c>
      <c r="I34" s="221">
        <v>73</v>
      </c>
      <c r="J34" s="153">
        <v>1</v>
      </c>
      <c r="K34" s="135">
        <v>0</v>
      </c>
      <c r="L34" s="135">
        <v>0</v>
      </c>
      <c r="M34" s="153">
        <v>0</v>
      </c>
      <c r="N34" s="154" t="s">
        <v>92</v>
      </c>
      <c r="O34" s="135" t="s">
        <v>92</v>
      </c>
      <c r="P34" s="135" t="s">
        <v>92</v>
      </c>
      <c r="Q34" s="142" t="s">
        <v>92</v>
      </c>
    </row>
    <row r="35" spans="1:17" s="207" customFormat="1" ht="16.5" thickBot="1">
      <c r="A35" s="209">
        <v>28</v>
      </c>
      <c r="B35" s="707" t="s">
        <v>482</v>
      </c>
      <c r="C35" s="208">
        <v>6</v>
      </c>
      <c r="D35" s="212">
        <v>6</v>
      </c>
      <c r="E35" s="208">
        <v>0</v>
      </c>
      <c r="F35" s="208">
        <v>0</v>
      </c>
      <c r="G35" s="208">
        <v>4</v>
      </c>
      <c r="H35" s="211">
        <f>5+40</f>
        <v>45</v>
      </c>
      <c r="I35" s="221">
        <v>39.700000000000003</v>
      </c>
      <c r="J35" s="212">
        <v>2</v>
      </c>
      <c r="K35" s="208">
        <v>0</v>
      </c>
      <c r="L35" s="208">
        <v>0</v>
      </c>
      <c r="M35" s="204">
        <v>0</v>
      </c>
      <c r="N35" s="206" t="s">
        <v>92</v>
      </c>
      <c r="O35" s="205" t="s">
        <v>92</v>
      </c>
      <c r="P35" s="205" t="s">
        <v>92</v>
      </c>
      <c r="Q35" s="203" t="s">
        <v>92</v>
      </c>
    </row>
    <row r="36" spans="1:17" s="130" customFormat="1" ht="16.5" thickBot="1">
      <c r="A36" s="137">
        <v>29</v>
      </c>
      <c r="B36" s="640" t="s">
        <v>483</v>
      </c>
      <c r="C36" s="135">
        <v>1</v>
      </c>
      <c r="D36" s="155">
        <v>1</v>
      </c>
      <c r="E36" s="156">
        <v>0</v>
      </c>
      <c r="F36" s="156">
        <v>0</v>
      </c>
      <c r="G36" s="156">
        <v>0</v>
      </c>
      <c r="H36" s="157">
        <v>14</v>
      </c>
      <c r="I36" s="625">
        <v>0</v>
      </c>
      <c r="J36" s="155">
        <v>2</v>
      </c>
      <c r="K36" s="156">
        <v>0</v>
      </c>
      <c r="L36" s="156">
        <v>0</v>
      </c>
      <c r="M36" s="158">
        <v>0</v>
      </c>
      <c r="N36" s="159" t="s">
        <v>92</v>
      </c>
      <c r="O36" s="159" t="s">
        <v>92</v>
      </c>
      <c r="P36" s="159" t="s">
        <v>92</v>
      </c>
      <c r="Q36" s="159" t="s">
        <v>92</v>
      </c>
    </row>
    <row r="37" spans="1:17" ht="19.5" thickBot="1">
      <c r="A37" s="795" t="s">
        <v>162</v>
      </c>
      <c r="B37" s="796"/>
      <c r="C37" s="148">
        <f>SUM(C8:C36)</f>
        <v>211</v>
      </c>
      <c r="D37" s="45">
        <f>SUM(D8:D36)</f>
        <v>196</v>
      </c>
      <c r="E37" s="45">
        <f t="shared" ref="E37:Q37" si="0">SUM(E8:E36)</f>
        <v>98</v>
      </c>
      <c r="F37" s="45">
        <f t="shared" si="0"/>
        <v>51</v>
      </c>
      <c r="G37" s="45">
        <f t="shared" si="0"/>
        <v>47</v>
      </c>
      <c r="H37" s="45">
        <f t="shared" si="0"/>
        <v>2531.0906999999997</v>
      </c>
      <c r="I37" s="45">
        <f t="shared" si="0"/>
        <v>2180.9636999999993</v>
      </c>
      <c r="J37" s="45">
        <f t="shared" si="0"/>
        <v>68</v>
      </c>
      <c r="K37" s="45">
        <f t="shared" si="0"/>
        <v>13</v>
      </c>
      <c r="L37" s="45">
        <f t="shared" si="0"/>
        <v>8</v>
      </c>
      <c r="M37" s="45">
        <f t="shared" si="0"/>
        <v>4</v>
      </c>
      <c r="N37" s="45">
        <f t="shared" si="0"/>
        <v>12</v>
      </c>
      <c r="O37" s="45">
        <f t="shared" si="0"/>
        <v>4</v>
      </c>
      <c r="P37" s="45">
        <f t="shared" si="0"/>
        <v>0</v>
      </c>
      <c r="Q37" s="45">
        <f t="shared" si="0"/>
        <v>0</v>
      </c>
    </row>
    <row r="39" spans="1:17" ht="135" customHeight="1">
      <c r="B39" s="800" t="s">
        <v>605</v>
      </c>
      <c r="C39" s="800"/>
      <c r="D39" s="800"/>
      <c r="E39" s="800"/>
      <c r="F39" s="800"/>
    </row>
  </sheetData>
  <mergeCells count="20">
    <mergeCell ref="B39:F39"/>
    <mergeCell ref="A2:Q3"/>
    <mergeCell ref="G5:G6"/>
    <mergeCell ref="J5:J6"/>
    <mergeCell ref="Q5:Q6"/>
    <mergeCell ref="A4:A6"/>
    <mergeCell ref="B4:B6"/>
    <mergeCell ref="J4:M4"/>
    <mergeCell ref="N4:Q4"/>
    <mergeCell ref="E5:F5"/>
    <mergeCell ref="D5:D6"/>
    <mergeCell ref="K5:L5"/>
    <mergeCell ref="M5:M6"/>
    <mergeCell ref="N5:N6"/>
    <mergeCell ref="O5:P5"/>
    <mergeCell ref="H5:H6"/>
    <mergeCell ref="I5:I6"/>
    <mergeCell ref="A37:B37"/>
    <mergeCell ref="C4:I4"/>
    <mergeCell ref="C5:C6"/>
  </mergeCells>
  <pageMargins left="0.7" right="0.7" top="0.75" bottom="0.75" header="0.3" footer="0.3"/>
  <pageSetup paperSize="8" scale="67" fitToHeight="0" orientation="landscape" horizontalDpi="300" verticalDpi="300" r:id="rId1"/>
</worksheet>
</file>

<file path=xl/worksheets/sheet10.xml><?xml version="1.0" encoding="utf-8"?>
<worksheet xmlns="http://schemas.openxmlformats.org/spreadsheetml/2006/main" xmlns:r="http://schemas.openxmlformats.org/officeDocument/2006/relationships">
  <sheetPr>
    <tabColor rgb="FF7030A0"/>
  </sheetPr>
  <dimension ref="A2:R21"/>
  <sheetViews>
    <sheetView zoomScale="55" zoomScaleNormal="55" workbookViewId="0">
      <selection activeCell="K15" sqref="K15"/>
    </sheetView>
  </sheetViews>
  <sheetFormatPr defaultRowHeight="15"/>
  <cols>
    <col min="1" max="1" width="5.28515625" style="5" customWidth="1"/>
    <col min="2" max="2" width="34.5703125" style="21" customWidth="1"/>
    <col min="3" max="3" width="23.42578125" style="21" customWidth="1"/>
    <col min="4" max="4" width="10.42578125" style="5" customWidth="1"/>
    <col min="5" max="5" width="12" style="5" customWidth="1"/>
    <col min="6" max="7" width="15.85546875" style="5" customWidth="1"/>
    <col min="8" max="8" width="19.7109375" style="19" customWidth="1"/>
    <col min="9" max="9" width="18.28515625" style="5" customWidth="1"/>
    <col min="10" max="10" width="18.28515625" style="50" customWidth="1"/>
    <col min="11" max="11" width="20" style="5" customWidth="1"/>
    <col min="12" max="12" width="20" style="20" customWidth="1"/>
    <col min="13" max="13" width="24.42578125" style="5" customWidth="1"/>
    <col min="14" max="14" width="15.85546875" style="5" customWidth="1"/>
    <col min="15" max="15" width="18.7109375" style="5" customWidth="1"/>
    <col min="16" max="16" width="21.42578125" style="5" customWidth="1"/>
    <col min="17" max="17" width="30.140625" style="5" customWidth="1"/>
    <col min="18" max="18" width="23.7109375" style="5" customWidth="1"/>
    <col min="19" max="16384" width="9.140625" style="5"/>
  </cols>
  <sheetData>
    <row r="2" spans="1:18">
      <c r="A2" s="801" t="s">
        <v>30</v>
      </c>
      <c r="B2" s="801"/>
      <c r="C2" s="801"/>
      <c r="D2" s="801"/>
      <c r="E2" s="801"/>
      <c r="F2" s="801"/>
      <c r="G2" s="801"/>
      <c r="H2" s="801"/>
      <c r="I2" s="801"/>
      <c r="J2" s="801"/>
      <c r="K2" s="801"/>
      <c r="L2" s="801"/>
      <c r="M2" s="801"/>
      <c r="N2" s="801"/>
      <c r="O2" s="801"/>
      <c r="P2" s="801"/>
      <c r="Q2" s="801"/>
    </row>
    <row r="3" spans="1:18">
      <c r="A3" s="801"/>
      <c r="B3" s="801"/>
      <c r="C3" s="801"/>
      <c r="D3" s="801"/>
      <c r="E3" s="801"/>
      <c r="F3" s="801"/>
      <c r="G3" s="801"/>
      <c r="H3" s="801"/>
      <c r="I3" s="801"/>
      <c r="J3" s="801"/>
      <c r="K3" s="801"/>
      <c r="L3" s="801"/>
      <c r="M3" s="801"/>
      <c r="N3" s="801"/>
      <c r="O3" s="801"/>
      <c r="P3" s="801"/>
      <c r="Q3" s="801"/>
    </row>
    <row r="4" spans="1:18" ht="15.75">
      <c r="A4" s="798" t="s">
        <v>0</v>
      </c>
      <c r="B4" s="895" t="s">
        <v>1</v>
      </c>
      <c r="C4" s="895"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c r="A5" s="798"/>
      <c r="B5" s="895"/>
      <c r="C5" s="895"/>
      <c r="D5" s="799" t="s">
        <v>5</v>
      </c>
      <c r="E5" s="799" t="s">
        <v>6</v>
      </c>
      <c r="F5" s="799" t="s">
        <v>7</v>
      </c>
      <c r="G5" s="799" t="s">
        <v>8</v>
      </c>
      <c r="H5" s="836"/>
      <c r="I5" s="836"/>
      <c r="J5" s="834"/>
      <c r="K5" s="843"/>
      <c r="L5" s="821" t="s">
        <v>20</v>
      </c>
      <c r="M5" s="823" t="s">
        <v>21</v>
      </c>
      <c r="N5" s="824"/>
      <c r="O5" s="825" t="s">
        <v>14</v>
      </c>
      <c r="P5" s="825" t="s">
        <v>15</v>
      </c>
      <c r="Q5" s="825" t="s">
        <v>16</v>
      </c>
      <c r="R5" s="818"/>
    </row>
    <row r="6" spans="1:18" ht="73.5" customHeight="1">
      <c r="A6" s="798"/>
      <c r="B6" s="895"/>
      <c r="C6" s="895"/>
      <c r="D6" s="820"/>
      <c r="E6" s="820"/>
      <c r="F6" s="820"/>
      <c r="G6" s="820"/>
      <c r="H6" s="820"/>
      <c r="I6" s="820"/>
      <c r="J6" s="835"/>
      <c r="K6" s="844"/>
      <c r="L6" s="822"/>
      <c r="M6" s="8" t="s">
        <v>12</v>
      </c>
      <c r="N6" s="8" t="s">
        <v>13</v>
      </c>
      <c r="O6" s="826"/>
      <c r="P6" s="826"/>
      <c r="Q6" s="826"/>
      <c r="R6" s="819"/>
    </row>
    <row r="7" spans="1:18" ht="15.75" customHeight="1">
      <c r="A7" s="892" t="s">
        <v>217</v>
      </c>
      <c r="B7" s="893"/>
      <c r="C7" s="893"/>
      <c r="D7" s="893"/>
      <c r="E7" s="893"/>
      <c r="F7" s="893"/>
      <c r="G7" s="893"/>
      <c r="H7" s="893"/>
      <c r="I7" s="893"/>
      <c r="J7" s="893"/>
      <c r="K7" s="893"/>
      <c r="L7" s="893"/>
      <c r="M7" s="893"/>
      <c r="N7" s="893"/>
      <c r="O7" s="893"/>
      <c r="P7" s="893"/>
      <c r="Q7" s="893"/>
      <c r="R7" s="894"/>
    </row>
    <row r="8" spans="1:18" s="43" customFormat="1" ht="15.75" customHeight="1">
      <c r="A8" s="830" t="s">
        <v>623</v>
      </c>
      <c r="B8" s="831"/>
      <c r="C8" s="831"/>
      <c r="D8" s="831"/>
      <c r="E8" s="831"/>
      <c r="F8" s="831"/>
      <c r="G8" s="831"/>
      <c r="H8" s="831"/>
      <c r="I8" s="831"/>
      <c r="J8" s="831"/>
      <c r="K8" s="832"/>
      <c r="L8" s="48"/>
      <c r="M8" s="48">
        <v>27000000</v>
      </c>
      <c r="N8" s="48"/>
      <c r="O8" s="49"/>
      <c r="P8" s="46"/>
      <c r="Q8" s="46"/>
      <c r="R8" s="47"/>
    </row>
    <row r="9" spans="1:18" ht="168.75">
      <c r="A9" s="405">
        <v>1</v>
      </c>
      <c r="B9" s="173" t="s">
        <v>218</v>
      </c>
      <c r="C9" s="173" t="s">
        <v>219</v>
      </c>
      <c r="D9" s="405" t="s">
        <v>220</v>
      </c>
      <c r="E9" s="405" t="s">
        <v>221</v>
      </c>
      <c r="F9" s="911">
        <v>44682</v>
      </c>
      <c r="G9" s="911">
        <v>44866</v>
      </c>
      <c r="H9" s="909">
        <v>28421053.199999999</v>
      </c>
      <c r="I9" s="903"/>
      <c r="J9" s="903" t="s">
        <v>702</v>
      </c>
      <c r="K9" s="903"/>
      <c r="L9" s="909">
        <v>28421053.199999999</v>
      </c>
      <c r="M9" s="909">
        <v>27000000</v>
      </c>
      <c r="N9" s="909">
        <v>1421053.2</v>
      </c>
      <c r="O9" s="905"/>
      <c r="P9" s="905"/>
      <c r="Q9" s="905"/>
      <c r="R9" s="907" t="s">
        <v>57</v>
      </c>
    </row>
    <row r="10" spans="1:18" ht="131.25">
      <c r="A10" s="405">
        <v>2</v>
      </c>
      <c r="B10" s="173" t="s">
        <v>222</v>
      </c>
      <c r="C10" s="173" t="s">
        <v>223</v>
      </c>
      <c r="D10" s="405" t="s">
        <v>220</v>
      </c>
      <c r="E10" s="405" t="s">
        <v>224</v>
      </c>
      <c r="F10" s="912"/>
      <c r="G10" s="912"/>
      <c r="H10" s="910"/>
      <c r="I10" s="904"/>
      <c r="J10" s="904"/>
      <c r="K10" s="904"/>
      <c r="L10" s="910"/>
      <c r="M10" s="910"/>
      <c r="N10" s="910"/>
      <c r="O10" s="906"/>
      <c r="P10" s="906"/>
      <c r="Q10" s="906"/>
      <c r="R10" s="908"/>
    </row>
    <row r="11" spans="1:18" ht="15.75" customHeight="1">
      <c r="A11" s="899" t="s">
        <v>453</v>
      </c>
      <c r="B11" s="900"/>
      <c r="C11" s="900"/>
      <c r="D11" s="900"/>
      <c r="E11" s="900"/>
      <c r="F11" s="900"/>
      <c r="G11" s="900"/>
      <c r="H11" s="900"/>
      <c r="I11" s="900"/>
      <c r="J11" s="900"/>
      <c r="K11" s="900"/>
      <c r="L11" s="900"/>
      <c r="M11" s="900"/>
      <c r="N11" s="900"/>
      <c r="O11" s="900"/>
      <c r="P11" s="900"/>
      <c r="Q11" s="900"/>
      <c r="R11" s="901"/>
    </row>
    <row r="12" spans="1:18" ht="75">
      <c r="A12" s="405">
        <v>1</v>
      </c>
      <c r="B12" s="173" t="s">
        <v>225</v>
      </c>
      <c r="C12" s="173" t="s">
        <v>226</v>
      </c>
      <c r="D12" s="405"/>
      <c r="E12" s="405"/>
      <c r="F12" s="407">
        <v>44682</v>
      </c>
      <c r="G12" s="407">
        <v>44866</v>
      </c>
      <c r="H12" s="379" t="s">
        <v>774</v>
      </c>
      <c r="I12" s="405"/>
      <c r="J12" s="405"/>
      <c r="K12" s="405"/>
      <c r="L12" s="379">
        <v>2171198.4</v>
      </c>
      <c r="M12" s="379">
        <v>1085599.2</v>
      </c>
      <c r="N12" s="378" t="s">
        <v>227</v>
      </c>
      <c r="O12" s="406"/>
      <c r="P12" s="406"/>
      <c r="Q12" s="406"/>
      <c r="R12" s="161" t="s">
        <v>456</v>
      </c>
    </row>
    <row r="13" spans="1:18" ht="15.75" customHeight="1">
      <c r="A13" s="902" t="s">
        <v>228</v>
      </c>
      <c r="B13" s="902"/>
      <c r="C13" s="902"/>
      <c r="D13" s="902"/>
      <c r="E13" s="902"/>
      <c r="F13" s="902"/>
      <c r="G13" s="902"/>
      <c r="H13" s="902"/>
      <c r="I13" s="902"/>
      <c r="J13" s="902"/>
      <c r="K13" s="902"/>
      <c r="L13" s="902"/>
      <c r="M13" s="902"/>
      <c r="N13" s="902"/>
      <c r="O13" s="406"/>
      <c r="P13" s="406"/>
      <c r="Q13" s="406"/>
      <c r="R13" s="161"/>
    </row>
    <row r="14" spans="1:18" ht="93.75" customHeight="1">
      <c r="A14" s="405">
        <v>2</v>
      </c>
      <c r="B14" s="173" t="s">
        <v>229</v>
      </c>
      <c r="C14" s="173" t="s">
        <v>230</v>
      </c>
      <c r="D14" s="405" t="s">
        <v>69</v>
      </c>
      <c r="E14" s="405">
        <v>2486</v>
      </c>
      <c r="F14" s="407">
        <v>44682</v>
      </c>
      <c r="G14" s="405"/>
      <c r="H14" s="379">
        <v>1499145.6</v>
      </c>
      <c r="I14" s="405"/>
      <c r="J14" s="405"/>
      <c r="K14" s="405"/>
      <c r="L14" s="379">
        <v>1499145.6</v>
      </c>
      <c r="M14" s="379">
        <v>749500</v>
      </c>
      <c r="N14" s="379">
        <v>749645.6</v>
      </c>
      <c r="O14" s="406"/>
      <c r="P14" s="406"/>
      <c r="Q14" s="406"/>
      <c r="R14" s="161" t="s">
        <v>456</v>
      </c>
    </row>
    <row r="15" spans="1:18" ht="93.75">
      <c r="A15" s="405">
        <v>3</v>
      </c>
      <c r="B15" s="173" t="s">
        <v>231</v>
      </c>
      <c r="C15" s="173" t="s">
        <v>232</v>
      </c>
      <c r="D15" s="405"/>
      <c r="E15" s="405"/>
      <c r="F15" s="407">
        <v>44682</v>
      </c>
      <c r="G15" s="405"/>
      <c r="H15" s="379">
        <v>251975.73</v>
      </c>
      <c r="I15" s="405"/>
      <c r="J15" s="405"/>
      <c r="K15" s="405"/>
      <c r="L15" s="171">
        <v>251975.73</v>
      </c>
      <c r="M15" s="164">
        <v>125900</v>
      </c>
      <c r="N15" s="171">
        <v>126075.73</v>
      </c>
      <c r="O15" s="406"/>
      <c r="P15" s="406"/>
      <c r="Q15" s="406"/>
      <c r="R15" s="161" t="s">
        <v>456</v>
      </c>
    </row>
    <row r="16" spans="1:18" ht="15.75" customHeight="1">
      <c r="A16" s="896" t="s">
        <v>772</v>
      </c>
      <c r="B16" s="897"/>
      <c r="C16" s="897"/>
      <c r="D16" s="897"/>
      <c r="E16" s="897"/>
      <c r="F16" s="897"/>
      <c r="G16" s="897"/>
      <c r="H16" s="897"/>
      <c r="I16" s="897"/>
      <c r="J16" s="897"/>
      <c r="K16" s="897"/>
      <c r="L16" s="897"/>
      <c r="M16" s="897"/>
      <c r="N16" s="897"/>
      <c r="O16" s="897"/>
      <c r="P16" s="897"/>
      <c r="Q16" s="898"/>
      <c r="R16" s="161"/>
    </row>
    <row r="17" spans="1:18" ht="93.75" customHeight="1">
      <c r="A17" s="405">
        <v>4</v>
      </c>
      <c r="B17" s="173" t="s">
        <v>233</v>
      </c>
      <c r="C17" s="173" t="s">
        <v>234</v>
      </c>
      <c r="D17" s="405"/>
      <c r="E17" s="405"/>
      <c r="F17" s="407">
        <v>44682</v>
      </c>
      <c r="G17" s="405"/>
      <c r="H17" s="379">
        <v>263611.2</v>
      </c>
      <c r="I17" s="405"/>
      <c r="J17" s="405"/>
      <c r="K17" s="405"/>
      <c r="L17" s="379">
        <v>263611.2</v>
      </c>
      <c r="M17" s="405" t="s">
        <v>235</v>
      </c>
      <c r="N17" s="408">
        <v>137445.20000000001</v>
      </c>
      <c r="O17" s="406"/>
      <c r="P17" s="406"/>
      <c r="Q17" s="406"/>
      <c r="R17" s="162" t="s">
        <v>454</v>
      </c>
    </row>
    <row r="18" spans="1:18" ht="15.75" customHeight="1">
      <c r="A18" s="896" t="s">
        <v>773</v>
      </c>
      <c r="B18" s="897"/>
      <c r="C18" s="897"/>
      <c r="D18" s="897"/>
      <c r="E18" s="897"/>
      <c r="F18" s="897"/>
      <c r="G18" s="897"/>
      <c r="H18" s="897"/>
      <c r="I18" s="897"/>
      <c r="J18" s="897"/>
      <c r="K18" s="897"/>
      <c r="L18" s="897"/>
      <c r="M18" s="897"/>
      <c r="N18" s="897"/>
      <c r="O18" s="897"/>
      <c r="P18" s="898"/>
      <c r="Q18" s="406"/>
      <c r="R18" s="161"/>
    </row>
    <row r="19" spans="1:18" ht="150">
      <c r="A19" s="405">
        <v>5</v>
      </c>
      <c r="B19" s="173" t="s">
        <v>236</v>
      </c>
      <c r="C19" s="173" t="s">
        <v>237</v>
      </c>
      <c r="D19" s="405"/>
      <c r="E19" s="405"/>
      <c r="F19" s="407">
        <v>44713</v>
      </c>
      <c r="G19" s="407">
        <v>44805</v>
      </c>
      <c r="H19" s="163">
        <v>599674.80000000005</v>
      </c>
      <c r="I19" s="405"/>
      <c r="J19" s="405"/>
      <c r="K19" s="405"/>
      <c r="L19" s="163">
        <v>599674.80000000005</v>
      </c>
      <c r="M19" s="408">
        <v>265590</v>
      </c>
      <c r="N19" s="379">
        <v>334084.8</v>
      </c>
      <c r="O19" s="406"/>
      <c r="P19" s="406"/>
      <c r="Q19" s="406"/>
      <c r="R19" s="172" t="s">
        <v>455</v>
      </c>
    </row>
    <row r="20" spans="1:18" ht="15.75" customHeight="1">
      <c r="A20" s="896" t="s">
        <v>238</v>
      </c>
      <c r="B20" s="897"/>
      <c r="C20" s="897"/>
      <c r="D20" s="897"/>
      <c r="E20" s="897"/>
      <c r="F20" s="897"/>
      <c r="G20" s="897"/>
      <c r="H20" s="897"/>
      <c r="I20" s="897"/>
      <c r="J20" s="897"/>
      <c r="K20" s="897"/>
      <c r="L20" s="897"/>
      <c r="M20" s="897"/>
      <c r="N20" s="897"/>
      <c r="O20" s="897"/>
      <c r="P20" s="897"/>
      <c r="Q20" s="898"/>
      <c r="R20" s="161"/>
    </row>
    <row r="21" spans="1:18" ht="93.75">
      <c r="A21" s="405">
        <v>6</v>
      </c>
      <c r="B21" s="173" t="s">
        <v>239</v>
      </c>
      <c r="C21" s="173" t="s">
        <v>240</v>
      </c>
      <c r="D21" s="405"/>
      <c r="E21" s="405"/>
      <c r="F21" s="407">
        <v>44682</v>
      </c>
      <c r="G21" s="407">
        <v>44805</v>
      </c>
      <c r="H21" s="379">
        <v>656120.4</v>
      </c>
      <c r="I21" s="405"/>
      <c r="J21" s="405"/>
      <c r="K21" s="405"/>
      <c r="L21" s="379">
        <v>656120.4</v>
      </c>
      <c r="M21" s="379">
        <v>290491</v>
      </c>
      <c r="N21" s="379">
        <v>365629.4</v>
      </c>
      <c r="O21" s="406"/>
      <c r="P21" s="406"/>
      <c r="Q21" s="406"/>
      <c r="R21" s="162" t="s">
        <v>454</v>
      </c>
    </row>
  </sheetData>
  <mergeCells count="42">
    <mergeCell ref="J9:J10"/>
    <mergeCell ref="F9:F10"/>
    <mergeCell ref="G9:G10"/>
    <mergeCell ref="H9:H10"/>
    <mergeCell ref="I9:I10"/>
    <mergeCell ref="K9:K10"/>
    <mergeCell ref="Q9:Q10"/>
    <mergeCell ref="R9:R10"/>
    <mergeCell ref="L9:L10"/>
    <mergeCell ref="M9:M10"/>
    <mergeCell ref="N9:N10"/>
    <mergeCell ref="O9:O10"/>
    <mergeCell ref="P9:P10"/>
    <mergeCell ref="A20:Q20"/>
    <mergeCell ref="A11:R11"/>
    <mergeCell ref="A13:N13"/>
    <mergeCell ref="A16:Q16"/>
    <mergeCell ref="A18:P18"/>
    <mergeCell ref="A2:Q3"/>
    <mergeCell ref="A4:A6"/>
    <mergeCell ref="B4:B6"/>
    <mergeCell ref="C4:C6"/>
    <mergeCell ref="D4:E4"/>
    <mergeCell ref="F4:G4"/>
    <mergeCell ref="H4:H6"/>
    <mergeCell ref="I4:I6"/>
    <mergeCell ref="K4:K6"/>
    <mergeCell ref="L4:N4"/>
    <mergeCell ref="O4:Q4"/>
    <mergeCell ref="A7:R7"/>
    <mergeCell ref="A8:K8"/>
    <mergeCell ref="R4:R6"/>
    <mergeCell ref="D5:D6"/>
    <mergeCell ref="E5:E6"/>
    <mergeCell ref="F5:F6"/>
    <mergeCell ref="G5:G6"/>
    <mergeCell ref="L5:L6"/>
    <mergeCell ref="M5:N5"/>
    <mergeCell ref="O5:O6"/>
    <mergeCell ref="P5:P6"/>
    <mergeCell ref="Q5:Q6"/>
    <mergeCell ref="J4:J6"/>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sheetPr>
    <tabColor rgb="FF7030A0"/>
  </sheetPr>
  <dimension ref="A1:R20"/>
  <sheetViews>
    <sheetView zoomScale="55" zoomScaleNormal="55" workbookViewId="0">
      <selection activeCell="K32" sqref="K32"/>
    </sheetView>
  </sheetViews>
  <sheetFormatPr defaultRowHeight="15"/>
  <cols>
    <col min="1" max="1" width="5.28515625" style="2" customWidth="1"/>
    <col min="2" max="2" width="31.140625" style="2" customWidth="1"/>
    <col min="3" max="3" width="54.85546875" style="2" customWidth="1"/>
    <col min="4" max="5" width="10.42578125" style="2" customWidth="1"/>
    <col min="6" max="6" width="15.85546875" style="2" customWidth="1"/>
    <col min="7" max="7" width="14.42578125" style="2" customWidth="1"/>
    <col min="8" max="8" width="23.42578125" style="2" customWidth="1"/>
    <col min="9" max="9" width="17.28515625" style="2" customWidth="1"/>
    <col min="10" max="10" width="29.7109375" style="50" customWidth="1"/>
    <col min="11" max="12" width="20" style="2" customWidth="1"/>
    <col min="13" max="13" width="25.7109375" style="2" customWidth="1"/>
    <col min="14" max="14" width="19.140625" style="2" customWidth="1"/>
    <col min="15" max="15" width="18.7109375" style="2" customWidth="1"/>
    <col min="16" max="16" width="21.42578125" style="2" customWidth="1"/>
    <col min="17" max="17" width="40.5703125" style="2" customWidth="1"/>
    <col min="18" max="18" width="20.42578125" style="2" customWidth="1"/>
    <col min="19" max="16384" width="9.140625" style="2"/>
  </cols>
  <sheetData>
    <row r="1" spans="1:18">
      <c r="A1" s="63"/>
      <c r="B1" s="63"/>
      <c r="C1" s="63"/>
      <c r="D1" s="63"/>
      <c r="E1" s="63"/>
      <c r="F1" s="63"/>
      <c r="G1" s="63"/>
      <c r="H1" s="63"/>
      <c r="I1" s="63"/>
      <c r="J1" s="63"/>
      <c r="K1" s="63"/>
      <c r="L1" s="63"/>
      <c r="M1" s="63"/>
      <c r="N1" s="63"/>
      <c r="O1" s="63"/>
      <c r="P1" s="63"/>
      <c r="Q1" s="63"/>
      <c r="R1" s="63"/>
    </row>
    <row r="2" spans="1:18" ht="15" customHeight="1">
      <c r="A2" s="801" t="s">
        <v>618</v>
      </c>
      <c r="B2" s="801"/>
      <c r="C2" s="801"/>
      <c r="D2" s="801"/>
      <c r="E2" s="801"/>
      <c r="F2" s="801"/>
      <c r="G2" s="801"/>
      <c r="H2" s="801"/>
      <c r="I2" s="801"/>
      <c r="J2" s="801"/>
      <c r="K2" s="801"/>
      <c r="L2" s="801"/>
      <c r="M2" s="801"/>
      <c r="N2" s="801"/>
      <c r="O2" s="801"/>
      <c r="P2" s="801"/>
      <c r="Q2" s="801"/>
      <c r="R2" s="72"/>
    </row>
    <row r="3" spans="1:18" ht="15" customHeight="1">
      <c r="A3" s="801"/>
      <c r="B3" s="801"/>
      <c r="C3" s="801"/>
      <c r="D3" s="801"/>
      <c r="E3" s="801"/>
      <c r="F3" s="801"/>
      <c r="G3" s="801"/>
      <c r="H3" s="801"/>
      <c r="I3" s="801"/>
      <c r="J3" s="801"/>
      <c r="K3" s="801"/>
      <c r="L3" s="801"/>
      <c r="M3" s="801"/>
      <c r="N3" s="801"/>
      <c r="O3" s="801"/>
      <c r="P3" s="801"/>
      <c r="Q3" s="801"/>
      <c r="R3" s="72"/>
    </row>
    <row r="4" spans="1:18" ht="15.75" customHeight="1">
      <c r="A4" s="798" t="s">
        <v>0</v>
      </c>
      <c r="B4" s="798" t="s">
        <v>1</v>
      </c>
      <c r="C4" s="798" t="s">
        <v>2</v>
      </c>
      <c r="D4" s="798" t="s">
        <v>3</v>
      </c>
      <c r="E4" s="798"/>
      <c r="F4" s="798" t="s">
        <v>4</v>
      </c>
      <c r="G4" s="798"/>
      <c r="H4" s="842" t="s">
        <v>58</v>
      </c>
      <c r="I4" s="842" t="s">
        <v>31</v>
      </c>
      <c r="J4" s="833" t="s">
        <v>614</v>
      </c>
      <c r="K4" s="842" t="s">
        <v>19</v>
      </c>
      <c r="L4" s="821" t="s">
        <v>10</v>
      </c>
      <c r="M4" s="845"/>
      <c r="N4" s="846"/>
      <c r="O4" s="816" t="s">
        <v>11</v>
      </c>
      <c r="P4" s="816"/>
      <c r="Q4" s="816"/>
      <c r="R4" s="817" t="s">
        <v>18</v>
      </c>
    </row>
    <row r="5" spans="1:18" ht="15" customHeight="1">
      <c r="A5" s="798"/>
      <c r="B5" s="798"/>
      <c r="C5" s="798"/>
      <c r="D5" s="799" t="s">
        <v>5</v>
      </c>
      <c r="E5" s="799" t="s">
        <v>6</v>
      </c>
      <c r="F5" s="799" t="s">
        <v>7</v>
      </c>
      <c r="G5" s="799" t="s">
        <v>8</v>
      </c>
      <c r="H5" s="913"/>
      <c r="I5" s="913"/>
      <c r="J5" s="834"/>
      <c r="K5" s="843"/>
      <c r="L5" s="821" t="s">
        <v>20</v>
      </c>
      <c r="M5" s="823" t="s">
        <v>21</v>
      </c>
      <c r="N5" s="824"/>
      <c r="O5" s="825" t="s">
        <v>14</v>
      </c>
      <c r="P5" s="825" t="s">
        <v>15</v>
      </c>
      <c r="Q5" s="825" t="s">
        <v>16</v>
      </c>
      <c r="R5" s="818"/>
    </row>
    <row r="6" spans="1:18" ht="66.75" customHeight="1">
      <c r="A6" s="798"/>
      <c r="B6" s="798"/>
      <c r="C6" s="798"/>
      <c r="D6" s="820"/>
      <c r="E6" s="820"/>
      <c r="F6" s="820"/>
      <c r="G6" s="820"/>
      <c r="H6" s="914"/>
      <c r="I6" s="914"/>
      <c r="J6" s="835"/>
      <c r="K6" s="844"/>
      <c r="L6" s="822"/>
      <c r="M6" s="73" t="s">
        <v>12</v>
      </c>
      <c r="N6" s="73" t="s">
        <v>13</v>
      </c>
      <c r="O6" s="826"/>
      <c r="P6" s="826"/>
      <c r="Q6" s="826"/>
      <c r="R6" s="819"/>
    </row>
    <row r="7" spans="1:18" ht="15.75" customHeight="1">
      <c r="A7" s="827" t="s">
        <v>619</v>
      </c>
      <c r="B7" s="828"/>
      <c r="C7" s="828"/>
      <c r="D7" s="828"/>
      <c r="E7" s="828"/>
      <c r="F7" s="828"/>
      <c r="G7" s="828"/>
      <c r="H7" s="828"/>
      <c r="I7" s="828"/>
      <c r="J7" s="828"/>
      <c r="K7" s="828"/>
      <c r="L7" s="828"/>
      <c r="M7" s="828"/>
      <c r="N7" s="828"/>
      <c r="O7" s="828"/>
      <c r="P7" s="828"/>
      <c r="Q7" s="828"/>
      <c r="R7" s="829"/>
    </row>
    <row r="8" spans="1:18" s="43" customFormat="1" ht="18.75" customHeight="1">
      <c r="A8" s="830" t="s">
        <v>623</v>
      </c>
      <c r="B8" s="831"/>
      <c r="C8" s="831"/>
      <c r="D8" s="831"/>
      <c r="E8" s="831"/>
      <c r="F8" s="831"/>
      <c r="G8" s="831"/>
      <c r="H8" s="831"/>
      <c r="I8" s="831"/>
      <c r="J8" s="831"/>
      <c r="K8" s="832"/>
      <c r="L8" s="76"/>
      <c r="M8" s="76">
        <f>10000000+10000000</f>
        <v>20000000</v>
      </c>
      <c r="N8" s="76"/>
      <c r="O8" s="77"/>
      <c r="P8" s="74"/>
      <c r="Q8" s="74"/>
      <c r="R8" s="75"/>
    </row>
    <row r="9" spans="1:18" ht="157.5" customHeight="1">
      <c r="A9" s="525">
        <v>1</v>
      </c>
      <c r="B9" s="525" t="s">
        <v>106</v>
      </c>
      <c r="C9" s="525" t="s">
        <v>107</v>
      </c>
      <c r="D9" s="525" t="s">
        <v>108</v>
      </c>
      <c r="E9" s="525">
        <v>500</v>
      </c>
      <c r="F9" s="528">
        <v>44696</v>
      </c>
      <c r="G9" s="528">
        <v>44805</v>
      </c>
      <c r="H9" s="916">
        <v>3893412.7</v>
      </c>
      <c r="I9" s="919"/>
      <c r="J9" s="918" t="s">
        <v>907</v>
      </c>
      <c r="K9" s="922"/>
      <c r="L9" s="916">
        <v>3893412.7</v>
      </c>
      <c r="M9" s="915">
        <v>3852915</v>
      </c>
      <c r="N9" s="916">
        <v>40497.699999999997</v>
      </c>
      <c r="O9" s="526" t="s">
        <v>109</v>
      </c>
      <c r="P9" s="526" t="s">
        <v>109</v>
      </c>
      <c r="Q9" s="526" t="s">
        <v>109</v>
      </c>
      <c r="R9" s="917" t="s">
        <v>878</v>
      </c>
    </row>
    <row r="10" spans="1:18" ht="78.75" customHeight="1">
      <c r="A10" s="525">
        <v>2</v>
      </c>
      <c r="B10" s="525" t="s">
        <v>110</v>
      </c>
      <c r="C10" s="525" t="s">
        <v>111</v>
      </c>
      <c r="D10" s="525" t="s">
        <v>112</v>
      </c>
      <c r="E10" s="525">
        <v>0.36499999999999999</v>
      </c>
      <c r="F10" s="528">
        <v>44696</v>
      </c>
      <c r="G10" s="528">
        <v>44805</v>
      </c>
      <c r="H10" s="913"/>
      <c r="I10" s="920"/>
      <c r="J10" s="913"/>
      <c r="K10" s="923"/>
      <c r="L10" s="913"/>
      <c r="M10" s="913"/>
      <c r="N10" s="913"/>
      <c r="O10" s="526" t="s">
        <v>109</v>
      </c>
      <c r="P10" s="526" t="s">
        <v>109</v>
      </c>
      <c r="Q10" s="526" t="s">
        <v>109</v>
      </c>
      <c r="R10" s="913"/>
    </row>
    <row r="11" spans="1:18" ht="78.75">
      <c r="A11" s="525">
        <v>3</v>
      </c>
      <c r="B11" s="525" t="s">
        <v>113</v>
      </c>
      <c r="C11" s="525" t="s">
        <v>114</v>
      </c>
      <c r="D11" s="525" t="s">
        <v>108</v>
      </c>
      <c r="E11" s="525">
        <v>1125.5</v>
      </c>
      <c r="F11" s="528">
        <v>44696</v>
      </c>
      <c r="G11" s="528">
        <v>44805</v>
      </c>
      <c r="H11" s="914"/>
      <c r="I11" s="921"/>
      <c r="J11" s="914"/>
      <c r="K11" s="924"/>
      <c r="L11" s="914"/>
      <c r="M11" s="914"/>
      <c r="N11" s="914"/>
      <c r="O11" s="526" t="s">
        <v>109</v>
      </c>
      <c r="P11" s="526" t="s">
        <v>109</v>
      </c>
      <c r="Q11" s="526" t="s">
        <v>109</v>
      </c>
      <c r="R11" s="914"/>
    </row>
    <row r="12" spans="1:18" ht="144" customHeight="1">
      <c r="A12" s="525">
        <v>4</v>
      </c>
      <c r="B12" s="525" t="s">
        <v>497</v>
      </c>
      <c r="C12" s="525" t="s">
        <v>114</v>
      </c>
      <c r="D12" s="525" t="s">
        <v>112</v>
      </c>
      <c r="E12" s="525">
        <v>0.23</v>
      </c>
      <c r="F12" s="528">
        <v>44696</v>
      </c>
      <c r="G12" s="530">
        <v>44805</v>
      </c>
      <c r="H12" s="916">
        <v>6219909.4400000004</v>
      </c>
      <c r="I12" s="919"/>
      <c r="J12" s="918" t="s">
        <v>907</v>
      </c>
      <c r="K12" s="922"/>
      <c r="L12" s="916">
        <v>6219909.4400000004</v>
      </c>
      <c r="M12" s="915">
        <v>6147085</v>
      </c>
      <c r="N12" s="916">
        <v>72824.44</v>
      </c>
      <c r="O12" s="526" t="s">
        <v>109</v>
      </c>
      <c r="P12" s="526" t="s">
        <v>109</v>
      </c>
      <c r="Q12" s="526" t="s">
        <v>109</v>
      </c>
      <c r="R12" s="917" t="s">
        <v>879</v>
      </c>
    </row>
    <row r="13" spans="1:18" ht="173.25" customHeight="1">
      <c r="A13" s="525">
        <v>5</v>
      </c>
      <c r="B13" s="525" t="s">
        <v>115</v>
      </c>
      <c r="C13" s="525" t="s">
        <v>116</v>
      </c>
      <c r="D13" s="525" t="s">
        <v>108</v>
      </c>
      <c r="E13" s="525">
        <v>4070</v>
      </c>
      <c r="F13" s="528">
        <v>44696</v>
      </c>
      <c r="G13" s="528">
        <v>44805</v>
      </c>
      <c r="H13" s="914"/>
      <c r="I13" s="914"/>
      <c r="J13" s="914"/>
      <c r="K13" s="914"/>
      <c r="L13" s="914"/>
      <c r="M13" s="914"/>
      <c r="N13" s="914"/>
      <c r="O13" s="526" t="s">
        <v>109</v>
      </c>
      <c r="P13" s="526" t="s">
        <v>109</v>
      </c>
      <c r="Q13" s="526" t="s">
        <v>109</v>
      </c>
      <c r="R13" s="914"/>
    </row>
    <row r="14" spans="1:18" ht="63">
      <c r="A14" s="525" t="s">
        <v>713</v>
      </c>
      <c r="B14" s="525" t="s">
        <v>880</v>
      </c>
      <c r="C14" s="525" t="s">
        <v>714</v>
      </c>
      <c r="D14" s="525" t="s">
        <v>112</v>
      </c>
      <c r="E14" s="525">
        <v>0.27</v>
      </c>
      <c r="F14" s="528">
        <v>44696</v>
      </c>
      <c r="G14" s="528">
        <v>44805</v>
      </c>
      <c r="H14" s="930"/>
      <c r="I14" s="930"/>
      <c r="J14" s="930"/>
      <c r="K14" s="930"/>
      <c r="L14" s="925">
        <v>5349945.5999999996</v>
      </c>
      <c r="M14" s="925">
        <v>5257360</v>
      </c>
      <c r="N14" s="925">
        <v>92585.600000000006</v>
      </c>
      <c r="O14" s="526"/>
      <c r="P14" s="526"/>
      <c r="Q14" s="526"/>
      <c r="R14" s="917" t="s">
        <v>715</v>
      </c>
    </row>
    <row r="15" spans="1:18" ht="63">
      <c r="A15" s="525" t="s">
        <v>716</v>
      </c>
      <c r="B15" s="525" t="s">
        <v>881</v>
      </c>
      <c r="C15" s="525" t="s">
        <v>111</v>
      </c>
      <c r="D15" s="525" t="s">
        <v>112</v>
      </c>
      <c r="E15" s="525">
        <v>0.31</v>
      </c>
      <c r="F15" s="528">
        <v>44696</v>
      </c>
      <c r="G15" s="528">
        <v>44805</v>
      </c>
      <c r="H15" s="913"/>
      <c r="I15" s="913"/>
      <c r="J15" s="913"/>
      <c r="K15" s="913"/>
      <c r="L15" s="926"/>
      <c r="M15" s="926"/>
      <c r="N15" s="926"/>
      <c r="O15" s="526"/>
      <c r="P15" s="526"/>
      <c r="Q15" s="526"/>
      <c r="R15" s="913"/>
    </row>
    <row r="16" spans="1:18" ht="63">
      <c r="A16" s="525">
        <v>8</v>
      </c>
      <c r="B16" s="525" t="s">
        <v>882</v>
      </c>
      <c r="C16" s="525" t="s">
        <v>111</v>
      </c>
      <c r="D16" s="525" t="s">
        <v>112</v>
      </c>
      <c r="E16" s="525"/>
      <c r="F16" s="528">
        <v>44696</v>
      </c>
      <c r="G16" s="528">
        <v>44805</v>
      </c>
      <c r="H16" s="914"/>
      <c r="I16" s="914"/>
      <c r="J16" s="914"/>
      <c r="K16" s="914"/>
      <c r="L16" s="927"/>
      <c r="M16" s="927"/>
      <c r="N16" s="927"/>
      <c r="O16" s="526"/>
      <c r="P16" s="526"/>
      <c r="Q16" s="526"/>
      <c r="R16" s="914"/>
    </row>
    <row r="17" spans="1:18" ht="63">
      <c r="A17" s="525" t="s">
        <v>717</v>
      </c>
      <c r="B17" s="525" t="s">
        <v>883</v>
      </c>
      <c r="C17" s="525" t="s">
        <v>111</v>
      </c>
      <c r="D17" s="525" t="s">
        <v>112</v>
      </c>
      <c r="E17" s="525">
        <v>0.2</v>
      </c>
      <c r="F17" s="528">
        <v>44696</v>
      </c>
      <c r="G17" s="528">
        <v>44805</v>
      </c>
      <c r="H17" s="928">
        <v>4824660</v>
      </c>
      <c r="I17" s="930"/>
      <c r="J17" s="930"/>
      <c r="K17" s="930"/>
      <c r="L17" s="925">
        <v>4824660</v>
      </c>
      <c r="M17" s="925">
        <v>4742640</v>
      </c>
      <c r="N17" s="925">
        <v>82020</v>
      </c>
      <c r="O17" s="526"/>
      <c r="P17" s="526"/>
      <c r="Q17" s="526"/>
      <c r="R17" s="917" t="s">
        <v>715</v>
      </c>
    </row>
    <row r="18" spans="1:18" ht="63">
      <c r="A18" s="525" t="s">
        <v>718</v>
      </c>
      <c r="B18" s="525" t="s">
        <v>884</v>
      </c>
      <c r="C18" s="525" t="s">
        <v>111</v>
      </c>
      <c r="D18" s="525" t="s">
        <v>112</v>
      </c>
      <c r="E18" s="525">
        <v>0.57999999999999996</v>
      </c>
      <c r="F18" s="528">
        <v>44696</v>
      </c>
      <c r="G18" s="528">
        <v>44805</v>
      </c>
      <c r="H18" s="929"/>
      <c r="I18" s="914"/>
      <c r="J18" s="914"/>
      <c r="K18" s="914"/>
      <c r="L18" s="927"/>
      <c r="M18" s="927"/>
      <c r="N18" s="927"/>
      <c r="O18" s="526"/>
      <c r="P18" s="526"/>
      <c r="Q18" s="526"/>
      <c r="R18" s="914"/>
    </row>
    <row r="19" spans="1:18" ht="15.75">
      <c r="A19" s="525"/>
      <c r="B19" s="525"/>
      <c r="C19" s="525"/>
      <c r="D19" s="525"/>
      <c r="E19" s="525"/>
      <c r="F19" s="528"/>
      <c r="G19" s="528"/>
      <c r="H19" s="531"/>
      <c r="I19" s="531"/>
      <c r="J19" s="531"/>
      <c r="K19" s="531"/>
      <c r="L19" s="531"/>
      <c r="M19" s="531"/>
      <c r="N19" s="531"/>
      <c r="O19" s="526"/>
      <c r="P19" s="526"/>
      <c r="Q19" s="526"/>
      <c r="R19" s="531"/>
    </row>
    <row r="20" spans="1:18" ht="15.75">
      <c r="A20" s="525" t="s">
        <v>9</v>
      </c>
      <c r="B20" s="525" t="s">
        <v>117</v>
      </c>
      <c r="C20" s="525"/>
      <c r="D20" s="525"/>
      <c r="E20" s="525"/>
      <c r="F20" s="525"/>
      <c r="G20" s="525"/>
      <c r="H20" s="525"/>
      <c r="I20" s="525"/>
      <c r="J20" s="525"/>
      <c r="K20" s="525"/>
      <c r="L20" s="529">
        <v>20287927.739999998</v>
      </c>
      <c r="M20" s="529">
        <v>20000000</v>
      </c>
      <c r="N20" s="529">
        <v>287927.74</v>
      </c>
      <c r="O20" s="526" t="s">
        <v>109</v>
      </c>
      <c r="P20" s="526" t="s">
        <v>109</v>
      </c>
      <c r="Q20" s="526" t="s">
        <v>109</v>
      </c>
      <c r="R20" s="527"/>
    </row>
  </sheetData>
  <mergeCells count="56">
    <mergeCell ref="M14:M16"/>
    <mergeCell ref="N14:N16"/>
    <mergeCell ref="R14:R16"/>
    <mergeCell ref="H17:H18"/>
    <mergeCell ref="I17:I18"/>
    <mergeCell ref="J17:J18"/>
    <mergeCell ref="K17:K18"/>
    <mergeCell ref="L17:L18"/>
    <mergeCell ref="M17:M18"/>
    <mergeCell ref="N17:N18"/>
    <mergeCell ref="R17:R18"/>
    <mergeCell ref="H14:H16"/>
    <mergeCell ref="I14:I16"/>
    <mergeCell ref="J14:J16"/>
    <mergeCell ref="K14:K16"/>
    <mergeCell ref="L14:L16"/>
    <mergeCell ref="J9:J11"/>
    <mergeCell ref="I12:I13"/>
    <mergeCell ref="H9:H11"/>
    <mergeCell ref="L9:L11"/>
    <mergeCell ref="I9:I11"/>
    <mergeCell ref="K9:K11"/>
    <mergeCell ref="K12:K13"/>
    <mergeCell ref="L12:L13"/>
    <mergeCell ref="J12:J13"/>
    <mergeCell ref="H12:H13"/>
    <mergeCell ref="M9:M11"/>
    <mergeCell ref="N9:N11"/>
    <mergeCell ref="R9:R11"/>
    <mergeCell ref="N12:N13"/>
    <mergeCell ref="R12:R13"/>
    <mergeCell ref="M12:M13"/>
    <mergeCell ref="R4:R6"/>
    <mergeCell ref="A8:K8"/>
    <mergeCell ref="J4:J6"/>
    <mergeCell ref="A7:R7"/>
    <mergeCell ref="D5:D6"/>
    <mergeCell ref="E5:E6"/>
    <mergeCell ref="F5:F6"/>
    <mergeCell ref="G5:G6"/>
    <mergeCell ref="L5:L6"/>
    <mergeCell ref="A2:Q3"/>
    <mergeCell ref="A4:A6"/>
    <mergeCell ref="B4:B6"/>
    <mergeCell ref="C4:C6"/>
    <mergeCell ref="D4:E4"/>
    <mergeCell ref="F4:G4"/>
    <mergeCell ref="H4:H6"/>
    <mergeCell ref="I4:I6"/>
    <mergeCell ref="K4:K6"/>
    <mergeCell ref="L4:N4"/>
    <mergeCell ref="Q5:Q6"/>
    <mergeCell ref="M5:N5"/>
    <mergeCell ref="O5:O6"/>
    <mergeCell ref="P5:P6"/>
    <mergeCell ref="O4:Q4"/>
  </mergeCells>
  <hyperlinks>
    <hyperlink ref="J12" r:id="rId1"/>
    <hyperlink ref="J9" r:id="rId2"/>
  </hyperlinks>
  <pageMargins left="0.7" right="0.7" top="0.75" bottom="0.75" header="0.3" footer="0.3"/>
  <pageSetup paperSize="9" orientation="portrait" verticalDpi="0" r:id="rId3"/>
</worksheet>
</file>

<file path=xl/worksheets/sheet12.xml><?xml version="1.0" encoding="utf-8"?>
<worksheet xmlns="http://schemas.openxmlformats.org/spreadsheetml/2006/main" xmlns:r="http://schemas.openxmlformats.org/officeDocument/2006/relationships">
  <sheetPr>
    <tabColor rgb="FF7030A0"/>
  </sheetPr>
  <dimension ref="A2:R24"/>
  <sheetViews>
    <sheetView topLeftCell="A2" zoomScale="55" zoomScaleNormal="55" workbookViewId="0">
      <selection activeCell="M12" activeCellId="2" sqref="M9 M11 M12"/>
    </sheetView>
  </sheetViews>
  <sheetFormatPr defaultRowHeight="23.25"/>
  <cols>
    <col min="1" max="1" width="5.28515625" style="165" customWidth="1"/>
    <col min="2" max="2" width="53.7109375" style="165" customWidth="1"/>
    <col min="3" max="3" width="15.85546875" style="165" customWidth="1"/>
    <col min="4" max="5" width="10.42578125" style="165" customWidth="1"/>
    <col min="6" max="6" width="23.42578125" style="165" customWidth="1"/>
    <col min="7" max="7" width="27.28515625" style="165" customWidth="1"/>
    <col min="8" max="8" width="25.5703125" style="165" customWidth="1"/>
    <col min="9" max="9" width="18.28515625" style="165" customWidth="1"/>
    <col min="10" max="10" width="34.140625" style="165" customWidth="1"/>
    <col min="11" max="11" width="20" style="165" customWidth="1"/>
    <col min="12" max="12" width="27.140625" style="165" customWidth="1"/>
    <col min="13" max="13" width="30.42578125" style="165" customWidth="1"/>
    <col min="14" max="14" width="24.140625" style="165" customWidth="1"/>
    <col min="15" max="15" width="18.7109375" style="165" customWidth="1"/>
    <col min="16" max="16" width="21.42578125" style="165" customWidth="1"/>
    <col min="17" max="17" width="30.140625" style="165" customWidth="1"/>
    <col min="18" max="18" width="56.7109375" style="165" customWidth="1"/>
    <col min="19" max="16384" width="9.140625" style="165"/>
  </cols>
  <sheetData>
    <row r="2" spans="1:18">
      <c r="A2" s="951" t="s">
        <v>30</v>
      </c>
      <c r="B2" s="951"/>
      <c r="C2" s="951"/>
      <c r="D2" s="951"/>
      <c r="E2" s="951"/>
      <c r="F2" s="951"/>
      <c r="G2" s="951"/>
      <c r="H2" s="951"/>
      <c r="I2" s="951"/>
      <c r="J2" s="951"/>
      <c r="K2" s="951"/>
      <c r="L2" s="951"/>
      <c r="M2" s="951"/>
      <c r="N2" s="951"/>
      <c r="O2" s="951"/>
      <c r="P2" s="951"/>
      <c r="Q2" s="951"/>
    </row>
    <row r="3" spans="1:18">
      <c r="A3" s="951"/>
      <c r="B3" s="951"/>
      <c r="C3" s="951"/>
      <c r="D3" s="951"/>
      <c r="E3" s="951"/>
      <c r="F3" s="951"/>
      <c r="G3" s="951"/>
      <c r="H3" s="951"/>
      <c r="I3" s="951"/>
      <c r="J3" s="951"/>
      <c r="K3" s="951"/>
      <c r="L3" s="951"/>
      <c r="M3" s="951"/>
      <c r="N3" s="951"/>
      <c r="O3" s="951"/>
      <c r="P3" s="951"/>
      <c r="Q3" s="951"/>
    </row>
    <row r="4" spans="1:18">
      <c r="A4" s="952" t="s">
        <v>0</v>
      </c>
      <c r="B4" s="952" t="s">
        <v>1</v>
      </c>
      <c r="C4" s="952" t="s">
        <v>2</v>
      </c>
      <c r="D4" s="952" t="s">
        <v>3</v>
      </c>
      <c r="E4" s="952"/>
      <c r="F4" s="952" t="s">
        <v>4</v>
      </c>
      <c r="G4" s="952"/>
      <c r="H4" s="943" t="s">
        <v>58</v>
      </c>
      <c r="I4" s="943" t="s">
        <v>31</v>
      </c>
      <c r="J4" s="934" t="s">
        <v>614</v>
      </c>
      <c r="K4" s="943" t="s">
        <v>19</v>
      </c>
      <c r="L4" s="945" t="s">
        <v>10</v>
      </c>
      <c r="M4" s="954"/>
      <c r="N4" s="955"/>
      <c r="O4" s="956" t="s">
        <v>11</v>
      </c>
      <c r="P4" s="956"/>
      <c r="Q4" s="956"/>
      <c r="R4" s="940" t="s">
        <v>18</v>
      </c>
    </row>
    <row r="5" spans="1:18">
      <c r="A5" s="952"/>
      <c r="B5" s="952"/>
      <c r="C5" s="952"/>
      <c r="D5" s="943" t="s">
        <v>5</v>
      </c>
      <c r="E5" s="943" t="s">
        <v>6</v>
      </c>
      <c r="F5" s="943" t="s">
        <v>7</v>
      </c>
      <c r="G5" s="943" t="s">
        <v>8</v>
      </c>
      <c r="H5" s="953"/>
      <c r="I5" s="953"/>
      <c r="J5" s="935"/>
      <c r="K5" s="953"/>
      <c r="L5" s="945" t="s">
        <v>20</v>
      </c>
      <c r="M5" s="947" t="s">
        <v>21</v>
      </c>
      <c r="N5" s="948"/>
      <c r="O5" s="949" t="s">
        <v>14</v>
      </c>
      <c r="P5" s="949" t="s">
        <v>15</v>
      </c>
      <c r="Q5" s="949" t="s">
        <v>16</v>
      </c>
      <c r="R5" s="941"/>
    </row>
    <row r="6" spans="1:18" ht="89.25" customHeight="1">
      <c r="A6" s="952"/>
      <c r="B6" s="952"/>
      <c r="C6" s="952"/>
      <c r="D6" s="944"/>
      <c r="E6" s="944"/>
      <c r="F6" s="944"/>
      <c r="G6" s="944"/>
      <c r="H6" s="944"/>
      <c r="I6" s="944"/>
      <c r="J6" s="936"/>
      <c r="K6" s="944"/>
      <c r="L6" s="946"/>
      <c r="M6" s="166" t="s">
        <v>12</v>
      </c>
      <c r="N6" s="166" t="s">
        <v>13</v>
      </c>
      <c r="O6" s="950"/>
      <c r="P6" s="950"/>
      <c r="Q6" s="950"/>
      <c r="R6" s="942"/>
    </row>
    <row r="7" spans="1:18" ht="34.5" customHeight="1">
      <c r="A7" s="937" t="s">
        <v>409</v>
      </c>
      <c r="B7" s="938"/>
      <c r="C7" s="938"/>
      <c r="D7" s="938"/>
      <c r="E7" s="938"/>
      <c r="F7" s="938"/>
      <c r="G7" s="938"/>
      <c r="H7" s="938"/>
      <c r="I7" s="938"/>
      <c r="J7" s="938"/>
      <c r="K7" s="938"/>
      <c r="L7" s="938"/>
      <c r="M7" s="938"/>
      <c r="N7" s="938"/>
      <c r="O7" s="938"/>
      <c r="P7" s="938"/>
      <c r="Q7" s="938"/>
      <c r="R7" s="939"/>
    </row>
    <row r="8" spans="1:18" ht="49.5" customHeight="1">
      <c r="A8" s="931" t="s">
        <v>623</v>
      </c>
      <c r="B8" s="932"/>
      <c r="C8" s="932"/>
      <c r="D8" s="932"/>
      <c r="E8" s="932"/>
      <c r="F8" s="932"/>
      <c r="G8" s="932"/>
      <c r="H8" s="932"/>
      <c r="I8" s="932"/>
      <c r="J8" s="932"/>
      <c r="K8" s="933"/>
      <c r="L8" s="167"/>
      <c r="M8" s="167">
        <f>40000000+80000000</f>
        <v>120000000</v>
      </c>
      <c r="N8" s="167"/>
      <c r="O8" s="168"/>
      <c r="P8" s="169"/>
      <c r="Q8" s="169"/>
      <c r="R8" s="170"/>
    </row>
    <row r="9" spans="1:18" ht="195" customHeight="1">
      <c r="A9" s="382">
        <v>1</v>
      </c>
      <c r="B9" s="382" t="s">
        <v>671</v>
      </c>
      <c r="C9" s="382" t="s">
        <v>22</v>
      </c>
      <c r="D9" s="382" t="s">
        <v>112</v>
      </c>
      <c r="E9" s="381">
        <v>2</v>
      </c>
      <c r="F9" s="385">
        <v>44727</v>
      </c>
      <c r="G9" s="385">
        <v>44774</v>
      </c>
      <c r="H9" s="386">
        <v>10318.803599999999</v>
      </c>
      <c r="I9" s="382" t="s">
        <v>410</v>
      </c>
      <c r="J9" s="363" t="s">
        <v>787</v>
      </c>
      <c r="K9" s="382" t="s">
        <v>767</v>
      </c>
      <c r="L9" s="382">
        <v>10318803.6</v>
      </c>
      <c r="M9" s="382">
        <v>10000000</v>
      </c>
      <c r="N9" s="382">
        <v>318803.59999999998</v>
      </c>
      <c r="O9" s="393" t="s">
        <v>410</v>
      </c>
      <c r="P9" s="393" t="s">
        <v>410</v>
      </c>
      <c r="Q9" s="393" t="s">
        <v>410</v>
      </c>
      <c r="R9" s="384" t="s">
        <v>853</v>
      </c>
    </row>
    <row r="10" spans="1:18" ht="21.75" customHeight="1">
      <c r="A10" s="958" t="s">
        <v>411</v>
      </c>
      <c r="B10" s="959"/>
      <c r="C10" s="959"/>
      <c r="D10" s="959"/>
      <c r="E10" s="959"/>
      <c r="F10" s="959"/>
      <c r="G10" s="959"/>
      <c r="H10" s="959"/>
      <c r="I10" s="959"/>
      <c r="J10" s="959"/>
      <c r="K10" s="959"/>
      <c r="L10" s="959"/>
      <c r="M10" s="959"/>
      <c r="N10" s="959"/>
      <c r="O10" s="959"/>
      <c r="P10" s="959"/>
      <c r="Q10" s="959"/>
      <c r="R10" s="960"/>
    </row>
    <row r="11" spans="1:18" ht="201" customHeight="1">
      <c r="A11" s="382">
        <v>2</v>
      </c>
      <c r="B11" s="389" t="s">
        <v>412</v>
      </c>
      <c r="C11" s="382" t="s">
        <v>413</v>
      </c>
      <c r="D11" s="382" t="s">
        <v>414</v>
      </c>
      <c r="E11" s="382">
        <v>1</v>
      </c>
      <c r="F11" s="385">
        <v>44630</v>
      </c>
      <c r="G11" s="385">
        <v>44805</v>
      </c>
      <c r="H11" s="382">
        <v>12957.432000000001</v>
      </c>
      <c r="I11" s="382" t="s">
        <v>410</v>
      </c>
      <c r="J11" s="363" t="s">
        <v>788</v>
      </c>
      <c r="K11" s="382" t="s">
        <v>854</v>
      </c>
      <c r="L11" s="382">
        <v>8450000</v>
      </c>
      <c r="M11" s="382">
        <v>8027500</v>
      </c>
      <c r="N11" s="382">
        <v>422500</v>
      </c>
      <c r="O11" s="393" t="s">
        <v>410</v>
      </c>
      <c r="P11" s="393" t="s">
        <v>410</v>
      </c>
      <c r="Q11" s="393" t="s">
        <v>410</v>
      </c>
      <c r="R11" s="384" t="s">
        <v>855</v>
      </c>
    </row>
    <row r="12" spans="1:18" ht="195" customHeight="1">
      <c r="A12" s="382">
        <v>3</v>
      </c>
      <c r="B12" s="389" t="s">
        <v>415</v>
      </c>
      <c r="C12" s="382" t="s">
        <v>413</v>
      </c>
      <c r="D12" s="382" t="s">
        <v>414</v>
      </c>
      <c r="E12" s="382">
        <v>1</v>
      </c>
      <c r="F12" s="385">
        <v>44630</v>
      </c>
      <c r="G12" s="385">
        <v>44805</v>
      </c>
      <c r="H12" s="382">
        <v>13248.115</v>
      </c>
      <c r="I12" s="382" t="s">
        <v>410</v>
      </c>
      <c r="J12" s="363" t="s">
        <v>789</v>
      </c>
      <c r="K12" s="382" t="s">
        <v>854</v>
      </c>
      <c r="L12" s="382">
        <v>7400000</v>
      </c>
      <c r="M12" s="382">
        <v>7030000</v>
      </c>
      <c r="N12" s="382">
        <v>370000</v>
      </c>
      <c r="O12" s="393" t="s">
        <v>410</v>
      </c>
      <c r="P12" s="393" t="s">
        <v>410</v>
      </c>
      <c r="Q12" s="393" t="s">
        <v>410</v>
      </c>
      <c r="R12" s="384" t="s">
        <v>856</v>
      </c>
    </row>
    <row r="13" spans="1:18" ht="165" customHeight="1">
      <c r="A13" s="382">
        <v>4</v>
      </c>
      <c r="B13" s="390" t="s">
        <v>419</v>
      </c>
      <c r="C13" s="382" t="s">
        <v>22</v>
      </c>
      <c r="D13" s="382" t="s">
        <v>112</v>
      </c>
      <c r="E13" s="382">
        <v>1.208</v>
      </c>
      <c r="F13" s="382" t="s">
        <v>417</v>
      </c>
      <c r="G13" s="385">
        <v>44805</v>
      </c>
      <c r="H13" s="382">
        <v>19165.844880000001</v>
      </c>
      <c r="I13" s="382" t="s">
        <v>410</v>
      </c>
      <c r="J13" s="382"/>
      <c r="K13" s="382" t="s">
        <v>410</v>
      </c>
      <c r="L13" s="382" t="s">
        <v>410</v>
      </c>
      <c r="M13" s="382" t="s">
        <v>410</v>
      </c>
      <c r="N13" s="382" t="s">
        <v>410</v>
      </c>
      <c r="O13" s="383" t="s">
        <v>410</v>
      </c>
      <c r="P13" s="383" t="s">
        <v>410</v>
      </c>
      <c r="Q13" s="383" t="s">
        <v>410</v>
      </c>
      <c r="R13" s="384" t="s">
        <v>768</v>
      </c>
    </row>
    <row r="14" spans="1:18" ht="165" customHeight="1">
      <c r="A14" s="382">
        <v>5</v>
      </c>
      <c r="B14" s="390" t="s">
        <v>421</v>
      </c>
      <c r="C14" s="382" t="s">
        <v>22</v>
      </c>
      <c r="D14" s="382" t="s">
        <v>112</v>
      </c>
      <c r="E14" s="382">
        <v>0.47</v>
      </c>
      <c r="F14" s="382" t="s">
        <v>417</v>
      </c>
      <c r="G14" s="385">
        <v>44805</v>
      </c>
      <c r="H14" s="381">
        <v>15000</v>
      </c>
      <c r="I14" s="382" t="s">
        <v>410</v>
      </c>
      <c r="J14" s="382"/>
      <c r="K14" s="382" t="s">
        <v>410</v>
      </c>
      <c r="L14" s="382" t="s">
        <v>410</v>
      </c>
      <c r="M14" s="382" t="s">
        <v>410</v>
      </c>
      <c r="N14" s="382" t="s">
        <v>422</v>
      </c>
      <c r="O14" s="383" t="s">
        <v>410</v>
      </c>
      <c r="P14" s="383" t="s">
        <v>410</v>
      </c>
      <c r="Q14" s="383" t="s">
        <v>410</v>
      </c>
      <c r="R14" s="384" t="s">
        <v>420</v>
      </c>
    </row>
    <row r="15" spans="1:18">
      <c r="A15" s="961" t="s">
        <v>430</v>
      </c>
      <c r="B15" s="962"/>
      <c r="C15" s="962"/>
      <c r="D15" s="962"/>
      <c r="E15" s="962"/>
      <c r="F15" s="962"/>
      <c r="G15" s="962"/>
      <c r="H15" s="962"/>
      <c r="I15" s="962"/>
      <c r="J15" s="962"/>
      <c r="K15" s="962"/>
      <c r="L15" s="962"/>
      <c r="M15" s="962"/>
      <c r="N15" s="962"/>
      <c r="O15" s="962"/>
      <c r="P15" s="962"/>
      <c r="Q15" s="962"/>
      <c r="R15" s="962"/>
    </row>
    <row r="16" spans="1:18" ht="36.75" customHeight="1">
      <c r="A16" s="958" t="s">
        <v>411</v>
      </c>
      <c r="B16" s="959"/>
      <c r="C16" s="959"/>
      <c r="D16" s="959"/>
      <c r="E16" s="959"/>
      <c r="F16" s="959"/>
      <c r="G16" s="959"/>
      <c r="H16" s="959"/>
      <c r="I16" s="959"/>
      <c r="J16" s="959"/>
      <c r="K16" s="959"/>
      <c r="L16" s="959"/>
      <c r="M16" s="959"/>
      <c r="N16" s="959"/>
      <c r="O16" s="959"/>
      <c r="P16" s="959"/>
      <c r="Q16" s="959"/>
      <c r="R16" s="960"/>
    </row>
    <row r="17" spans="1:18" ht="109.5" customHeight="1">
      <c r="A17" s="382">
        <v>1</v>
      </c>
      <c r="B17" s="387" t="s">
        <v>416</v>
      </c>
      <c r="C17" s="382" t="s">
        <v>22</v>
      </c>
      <c r="D17" s="382" t="s">
        <v>112</v>
      </c>
      <c r="E17" s="382">
        <v>0.47399999999999998</v>
      </c>
      <c r="F17" s="385" t="s">
        <v>417</v>
      </c>
      <c r="G17" s="385">
        <v>44805</v>
      </c>
      <c r="H17" s="382">
        <v>6000.7190000000001</v>
      </c>
      <c r="I17" s="382"/>
      <c r="J17" s="363" t="s">
        <v>790</v>
      </c>
      <c r="K17" s="382"/>
      <c r="L17" s="382"/>
      <c r="M17" s="382"/>
      <c r="N17" s="382"/>
      <c r="O17" s="383"/>
      <c r="P17" s="383"/>
      <c r="Q17" s="383"/>
      <c r="R17" s="384" t="s">
        <v>769</v>
      </c>
    </row>
    <row r="18" spans="1:18" ht="165" customHeight="1">
      <c r="A18" s="382">
        <v>2</v>
      </c>
      <c r="B18" s="387" t="s">
        <v>418</v>
      </c>
      <c r="C18" s="382" t="s">
        <v>22</v>
      </c>
      <c r="D18" s="382" t="s">
        <v>112</v>
      </c>
      <c r="E18" s="382">
        <v>0.54500000000000004</v>
      </c>
      <c r="F18" s="385">
        <v>44621</v>
      </c>
      <c r="G18" s="385">
        <v>44805</v>
      </c>
      <c r="H18" s="382">
        <v>4805.6639999999998</v>
      </c>
      <c r="I18" s="382"/>
      <c r="J18" s="363" t="s">
        <v>791</v>
      </c>
      <c r="K18" s="382" t="s">
        <v>770</v>
      </c>
      <c r="L18" s="382">
        <v>4805663.9000000004</v>
      </c>
      <c r="M18" s="382">
        <v>2402831.9500000002</v>
      </c>
      <c r="N18" s="382">
        <v>2402831.9500000002</v>
      </c>
      <c r="O18" s="383"/>
      <c r="P18" s="383"/>
      <c r="Q18" s="383"/>
      <c r="R18" s="384" t="s">
        <v>771</v>
      </c>
    </row>
    <row r="19" spans="1:18" ht="15.75" customHeight="1">
      <c r="A19" s="958" t="s">
        <v>423</v>
      </c>
      <c r="B19" s="959"/>
      <c r="C19" s="959"/>
      <c r="D19" s="959"/>
      <c r="E19" s="959"/>
      <c r="F19" s="959"/>
      <c r="G19" s="959"/>
      <c r="H19" s="959"/>
      <c r="I19" s="959"/>
      <c r="J19" s="959"/>
      <c r="K19" s="959"/>
      <c r="L19" s="959"/>
      <c r="M19" s="959"/>
      <c r="N19" s="959"/>
      <c r="O19" s="959"/>
      <c r="P19" s="959"/>
      <c r="Q19" s="959"/>
      <c r="R19" s="960"/>
    </row>
    <row r="20" spans="1:18" ht="116.25" customHeight="1">
      <c r="A20" s="382">
        <v>3</v>
      </c>
      <c r="B20" s="392" t="s">
        <v>424</v>
      </c>
      <c r="C20" s="382" t="s">
        <v>22</v>
      </c>
      <c r="D20" s="382" t="s">
        <v>112</v>
      </c>
      <c r="E20" s="382">
        <v>0.41499999999999998</v>
      </c>
      <c r="F20" s="382" t="s">
        <v>417</v>
      </c>
      <c r="G20" s="385">
        <v>44805</v>
      </c>
      <c r="H20" s="382">
        <v>3085.27</v>
      </c>
      <c r="I20" s="382" t="s">
        <v>410</v>
      </c>
      <c r="J20" s="382"/>
      <c r="K20" s="382" t="s">
        <v>410</v>
      </c>
      <c r="L20" s="382" t="s">
        <v>410</v>
      </c>
      <c r="M20" s="382" t="s">
        <v>410</v>
      </c>
      <c r="N20" s="382" t="s">
        <v>410</v>
      </c>
      <c r="O20" s="383" t="s">
        <v>410</v>
      </c>
      <c r="P20" s="383" t="s">
        <v>410</v>
      </c>
      <c r="Q20" s="383" t="s">
        <v>410</v>
      </c>
      <c r="R20" s="384" t="s">
        <v>672</v>
      </c>
    </row>
    <row r="21" spans="1:18" ht="15.75" customHeight="1">
      <c r="A21" s="902" t="s">
        <v>425</v>
      </c>
      <c r="B21" s="902"/>
      <c r="C21" s="902"/>
      <c r="D21" s="902"/>
      <c r="E21" s="902"/>
      <c r="F21" s="902"/>
      <c r="G21" s="902"/>
      <c r="H21" s="902"/>
      <c r="I21" s="902"/>
      <c r="J21" s="902"/>
      <c r="K21" s="902"/>
      <c r="L21" s="902"/>
      <c r="M21" s="902"/>
      <c r="N21" s="902"/>
      <c r="O21" s="383"/>
      <c r="P21" s="383"/>
      <c r="Q21" s="383"/>
      <c r="R21" s="380"/>
    </row>
    <row r="22" spans="1:18" ht="165" customHeight="1">
      <c r="A22" s="382">
        <v>4</v>
      </c>
      <c r="B22" s="388" t="s">
        <v>426</v>
      </c>
      <c r="C22" s="382" t="s">
        <v>22</v>
      </c>
      <c r="D22" s="382" t="s">
        <v>112</v>
      </c>
      <c r="E22" s="382">
        <v>0.83699999999999997</v>
      </c>
      <c r="F22" s="382" t="s">
        <v>417</v>
      </c>
      <c r="G22" s="385">
        <v>44805</v>
      </c>
      <c r="H22" s="382">
        <v>406.75439999999998</v>
      </c>
      <c r="I22" s="382" t="s">
        <v>410</v>
      </c>
      <c r="J22" s="382" t="s">
        <v>857</v>
      </c>
      <c r="K22" s="382" t="s">
        <v>858</v>
      </c>
      <c r="L22" s="382">
        <v>406754.4</v>
      </c>
      <c r="M22" s="382">
        <v>189574</v>
      </c>
      <c r="N22" s="382">
        <v>217180.4</v>
      </c>
      <c r="O22" s="383" t="s">
        <v>410</v>
      </c>
      <c r="P22" s="383" t="s">
        <v>410</v>
      </c>
      <c r="Q22" s="383" t="s">
        <v>410</v>
      </c>
      <c r="R22" s="384" t="s">
        <v>859</v>
      </c>
    </row>
    <row r="23" spans="1:18" ht="19.5" customHeight="1">
      <c r="A23" s="957" t="s">
        <v>427</v>
      </c>
      <c r="B23" s="957"/>
      <c r="C23" s="957"/>
      <c r="D23" s="957"/>
      <c r="E23" s="957"/>
      <c r="F23" s="957"/>
      <c r="G23" s="957"/>
      <c r="H23" s="957"/>
      <c r="I23" s="957"/>
      <c r="J23" s="957"/>
      <c r="K23" s="957"/>
      <c r="L23" s="957"/>
      <c r="M23" s="957"/>
      <c r="N23" s="957"/>
      <c r="O23" s="383"/>
      <c r="P23" s="383"/>
      <c r="Q23" s="383"/>
      <c r="R23" s="380"/>
    </row>
    <row r="24" spans="1:18" ht="139.5" customHeight="1">
      <c r="A24" s="382">
        <v>5</v>
      </c>
      <c r="B24" s="391" t="s">
        <v>428</v>
      </c>
      <c r="C24" s="382" t="s">
        <v>22</v>
      </c>
      <c r="D24" s="382" t="s">
        <v>108</v>
      </c>
      <c r="E24" s="382">
        <v>3192</v>
      </c>
      <c r="F24" s="382" t="s">
        <v>417</v>
      </c>
      <c r="G24" s="385">
        <v>44805</v>
      </c>
      <c r="H24" s="382">
        <v>5773.018</v>
      </c>
      <c r="I24" s="382" t="s">
        <v>410</v>
      </c>
      <c r="J24" s="382"/>
      <c r="K24" s="382" t="s">
        <v>410</v>
      </c>
      <c r="L24" s="382" t="s">
        <v>410</v>
      </c>
      <c r="M24" s="382" t="s">
        <v>410</v>
      </c>
      <c r="N24" s="382" t="s">
        <v>410</v>
      </c>
      <c r="O24" s="383" t="s">
        <v>410</v>
      </c>
      <c r="P24" s="383" t="s">
        <v>410</v>
      </c>
      <c r="Q24" s="383" t="s">
        <v>410</v>
      </c>
      <c r="R24" s="384" t="s">
        <v>673</v>
      </c>
    </row>
  </sheetData>
  <mergeCells count="30">
    <mergeCell ref="A23:N23"/>
    <mergeCell ref="A21:N21"/>
    <mergeCell ref="A16:R16"/>
    <mergeCell ref="A15:R15"/>
    <mergeCell ref="A10:R10"/>
    <mergeCell ref="A19:R19"/>
    <mergeCell ref="A2:Q3"/>
    <mergeCell ref="A4:A6"/>
    <mergeCell ref="B4:B6"/>
    <mergeCell ref="C4:C6"/>
    <mergeCell ref="D4:E4"/>
    <mergeCell ref="F4:G4"/>
    <mergeCell ref="H4:H6"/>
    <mergeCell ref="I4:I6"/>
    <mergeCell ref="K4:K6"/>
    <mergeCell ref="L4:N4"/>
    <mergeCell ref="O4:Q4"/>
    <mergeCell ref="D5:D6"/>
    <mergeCell ref="E5:E6"/>
    <mergeCell ref="P5:P6"/>
    <mergeCell ref="Q5:Q6"/>
    <mergeCell ref="F5:F6"/>
    <mergeCell ref="A8:K8"/>
    <mergeCell ref="J4:J6"/>
    <mergeCell ref="A7:R7"/>
    <mergeCell ref="R4:R6"/>
    <mergeCell ref="G5:G6"/>
    <mergeCell ref="L5:L6"/>
    <mergeCell ref="M5:N5"/>
    <mergeCell ref="O5:O6"/>
  </mergeCells>
  <hyperlinks>
    <hyperlink ref="J9" r:id="rId1"/>
    <hyperlink ref="J11" r:id="rId2"/>
    <hyperlink ref="J12" r:id="rId3"/>
    <hyperlink ref="J17" r:id="rId4"/>
    <hyperlink ref="J18" r:id="rId5"/>
  </hyperlinks>
  <pageMargins left="0.7" right="0.7" top="0.75" bottom="0.75" header="0.3" footer="0.3"/>
  <pageSetup paperSize="9" orientation="portrait" verticalDpi="0" r:id="rId6"/>
</worksheet>
</file>

<file path=xl/worksheets/sheet13.xml><?xml version="1.0" encoding="utf-8"?>
<worksheet xmlns="http://schemas.openxmlformats.org/spreadsheetml/2006/main" xmlns:r="http://schemas.openxmlformats.org/officeDocument/2006/relationships">
  <sheetPr>
    <tabColor rgb="FF7030A0"/>
  </sheetPr>
  <dimension ref="A2:S20"/>
  <sheetViews>
    <sheetView topLeftCell="C1" zoomScale="55" zoomScaleNormal="55" workbookViewId="0">
      <selection activeCell="P21" sqref="P21"/>
    </sheetView>
  </sheetViews>
  <sheetFormatPr defaultRowHeight="15"/>
  <cols>
    <col min="1" max="1" width="8.5703125" customWidth="1"/>
    <col min="2" max="2" width="36.42578125" customWidth="1"/>
    <col min="3" max="3" width="32" customWidth="1"/>
    <col min="4" max="7" width="14.140625" customWidth="1"/>
    <col min="8" max="8" width="21.42578125" customWidth="1"/>
    <col min="9" max="9" width="14.140625" customWidth="1"/>
    <col min="10" max="10" width="20.28515625" style="50" customWidth="1"/>
    <col min="11" max="11" width="14.140625" customWidth="1"/>
    <col min="12" max="12" width="24.28515625" customWidth="1"/>
    <col min="13" max="13" width="21.42578125" customWidth="1"/>
    <col min="14" max="14" width="18.42578125" customWidth="1"/>
    <col min="15" max="15" width="23.5703125" customWidth="1"/>
    <col min="16" max="16" width="14.140625" customWidth="1"/>
    <col min="17" max="17" width="22.5703125" customWidth="1"/>
    <col min="18" max="18" width="22.85546875" customWidth="1"/>
  </cols>
  <sheetData>
    <row r="2" spans="1:19">
      <c r="A2" s="801" t="s">
        <v>30</v>
      </c>
      <c r="B2" s="801"/>
      <c r="C2" s="801"/>
      <c r="D2" s="801"/>
      <c r="E2" s="801"/>
      <c r="F2" s="801"/>
      <c r="G2" s="801"/>
      <c r="H2" s="801"/>
      <c r="I2" s="801"/>
      <c r="J2" s="801"/>
      <c r="K2" s="801"/>
      <c r="L2" s="801"/>
      <c r="M2" s="801"/>
      <c r="N2" s="801"/>
      <c r="O2" s="801"/>
      <c r="P2" s="801"/>
      <c r="Q2" s="801"/>
      <c r="R2" s="38"/>
      <c r="S2" s="38"/>
    </row>
    <row r="3" spans="1:19">
      <c r="A3" s="801"/>
      <c r="B3" s="801"/>
      <c r="C3" s="801"/>
      <c r="D3" s="801"/>
      <c r="E3" s="801"/>
      <c r="F3" s="801"/>
      <c r="G3" s="801"/>
      <c r="H3" s="801"/>
      <c r="I3" s="801"/>
      <c r="J3" s="801"/>
      <c r="K3" s="801"/>
      <c r="L3" s="801"/>
      <c r="M3" s="801"/>
      <c r="N3" s="801"/>
      <c r="O3" s="801"/>
      <c r="P3" s="801"/>
      <c r="Q3" s="801"/>
      <c r="R3" s="38"/>
      <c r="S3" s="38"/>
    </row>
    <row r="4" spans="1:19" ht="15.75">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c r="S4" s="38"/>
    </row>
    <row r="5" spans="1:19">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c r="S5" s="38"/>
    </row>
    <row r="6" spans="1:19" ht="86.25" customHeight="1">
      <c r="A6" s="798"/>
      <c r="B6" s="798"/>
      <c r="C6" s="798"/>
      <c r="D6" s="820"/>
      <c r="E6" s="820"/>
      <c r="F6" s="820"/>
      <c r="G6" s="820"/>
      <c r="H6" s="820"/>
      <c r="I6" s="820"/>
      <c r="J6" s="835"/>
      <c r="K6" s="844"/>
      <c r="L6" s="822"/>
      <c r="M6" s="39" t="s">
        <v>12</v>
      </c>
      <c r="N6" s="39" t="s">
        <v>13</v>
      </c>
      <c r="O6" s="826"/>
      <c r="P6" s="826"/>
      <c r="Q6" s="826"/>
      <c r="R6" s="819"/>
      <c r="S6" s="38"/>
    </row>
    <row r="7" spans="1:19" ht="15.75" customHeight="1">
      <c r="A7" s="892" t="s">
        <v>266</v>
      </c>
      <c r="B7" s="893"/>
      <c r="C7" s="893"/>
      <c r="D7" s="893"/>
      <c r="E7" s="893"/>
      <c r="F7" s="893"/>
      <c r="G7" s="893"/>
      <c r="H7" s="893"/>
      <c r="I7" s="893"/>
      <c r="J7" s="893"/>
      <c r="K7" s="893"/>
      <c r="L7" s="893"/>
      <c r="M7" s="893"/>
      <c r="N7" s="893"/>
      <c r="O7" s="893"/>
      <c r="P7" s="893"/>
      <c r="Q7" s="893"/>
      <c r="R7" s="894"/>
      <c r="S7" s="38"/>
    </row>
    <row r="8" spans="1:19" s="43" customFormat="1" ht="15.75" customHeight="1">
      <c r="A8" s="830" t="s">
        <v>623</v>
      </c>
      <c r="B8" s="831"/>
      <c r="C8" s="831"/>
      <c r="D8" s="831"/>
      <c r="E8" s="831"/>
      <c r="F8" s="831"/>
      <c r="G8" s="831"/>
      <c r="H8" s="831"/>
      <c r="I8" s="831"/>
      <c r="J8" s="831"/>
      <c r="K8" s="832"/>
      <c r="L8" s="48"/>
      <c r="M8" s="48">
        <v>13000000</v>
      </c>
      <c r="N8" s="48"/>
      <c r="O8" s="49"/>
      <c r="P8" s="46"/>
      <c r="Q8" s="46"/>
      <c r="R8" s="47"/>
    </row>
    <row r="9" spans="1:19" s="43" customFormat="1" ht="126">
      <c r="A9" s="353">
        <v>1</v>
      </c>
      <c r="B9" s="345" t="s">
        <v>674</v>
      </c>
      <c r="C9" s="345" t="s">
        <v>402</v>
      </c>
      <c r="D9" s="345" t="s">
        <v>250</v>
      </c>
      <c r="E9" s="345">
        <v>7871</v>
      </c>
      <c r="F9" s="345" t="s">
        <v>613</v>
      </c>
      <c r="G9" s="350">
        <v>44804</v>
      </c>
      <c r="H9" s="345"/>
      <c r="I9" s="345"/>
      <c r="J9" s="345"/>
      <c r="K9" s="345"/>
      <c r="L9" s="351">
        <v>5968501</v>
      </c>
      <c r="M9" s="351">
        <v>5670076</v>
      </c>
      <c r="N9" s="351">
        <v>298425</v>
      </c>
      <c r="O9" s="345"/>
      <c r="P9" s="345"/>
      <c r="Q9" s="345"/>
      <c r="R9" s="349" t="s">
        <v>403</v>
      </c>
    </row>
    <row r="10" spans="1:19" s="43" customFormat="1" ht="47.25">
      <c r="A10" s="355">
        <v>2</v>
      </c>
      <c r="B10" s="345" t="s">
        <v>675</v>
      </c>
      <c r="C10" s="345" t="s">
        <v>676</v>
      </c>
      <c r="D10" s="345"/>
      <c r="E10" s="345"/>
      <c r="F10" s="345" t="s">
        <v>613</v>
      </c>
      <c r="G10" s="345" t="s">
        <v>677</v>
      </c>
      <c r="H10" s="356"/>
      <c r="I10" s="356"/>
      <c r="J10" s="356"/>
      <c r="K10" s="356"/>
      <c r="L10" s="351">
        <v>6825000</v>
      </c>
      <c r="M10" s="351">
        <v>6500000</v>
      </c>
      <c r="N10" s="345">
        <v>325000</v>
      </c>
      <c r="O10" s="345"/>
      <c r="P10" s="345"/>
      <c r="Q10" s="357"/>
      <c r="R10" s="349" t="s">
        <v>403</v>
      </c>
    </row>
    <row r="11" spans="1:19" s="43" customFormat="1" ht="26.25" customHeight="1">
      <c r="A11" s="355"/>
      <c r="B11" s="352"/>
      <c r="C11" s="352"/>
      <c r="D11" s="352"/>
      <c r="E11" s="352"/>
      <c r="F11" s="352"/>
      <c r="G11" s="352"/>
      <c r="H11" s="358"/>
      <c r="I11" s="358"/>
      <c r="J11" s="358"/>
      <c r="K11" s="358"/>
      <c r="L11" s="359">
        <v>12793501</v>
      </c>
      <c r="M11" s="359">
        <v>12170076</v>
      </c>
      <c r="N11" s="362">
        <v>623425</v>
      </c>
      <c r="O11" s="352"/>
      <c r="P11" s="352"/>
      <c r="Q11" s="360"/>
      <c r="R11" s="361"/>
    </row>
    <row r="12" spans="1:19" s="43" customFormat="1" ht="15.75" customHeight="1">
      <c r="A12" s="892" t="s">
        <v>430</v>
      </c>
      <c r="B12" s="893"/>
      <c r="C12" s="893"/>
      <c r="D12" s="893"/>
      <c r="E12" s="893"/>
      <c r="F12" s="893"/>
      <c r="G12" s="893"/>
      <c r="H12" s="893"/>
      <c r="I12" s="893"/>
      <c r="J12" s="893"/>
      <c r="K12" s="893"/>
      <c r="L12" s="893"/>
      <c r="M12" s="893"/>
      <c r="N12" s="893"/>
      <c r="O12" s="893"/>
      <c r="P12" s="893"/>
      <c r="Q12" s="893"/>
      <c r="R12" s="894"/>
    </row>
    <row r="13" spans="1:19" ht="149.25" customHeight="1">
      <c r="A13" s="345">
        <v>1</v>
      </c>
      <c r="B13" s="345" t="s">
        <v>763</v>
      </c>
      <c r="C13" s="347" t="s">
        <v>764</v>
      </c>
      <c r="D13" s="345" t="s">
        <v>250</v>
      </c>
      <c r="E13" s="345">
        <v>4334</v>
      </c>
      <c r="F13" s="350">
        <v>44652</v>
      </c>
      <c r="G13" s="345" t="s">
        <v>677</v>
      </c>
      <c r="H13" s="345"/>
      <c r="I13" s="345"/>
      <c r="J13" s="345"/>
      <c r="K13" s="348"/>
      <c r="L13" s="351">
        <v>6114</v>
      </c>
      <c r="M13" s="351">
        <v>2874</v>
      </c>
      <c r="N13" s="351">
        <v>3240</v>
      </c>
      <c r="O13" s="346"/>
      <c r="P13" s="346"/>
      <c r="Q13" s="349"/>
      <c r="R13" s="349" t="s">
        <v>403</v>
      </c>
      <c r="S13" s="40"/>
    </row>
    <row r="14" spans="1:19" ht="135.75" customHeight="1">
      <c r="A14" s="345">
        <v>2</v>
      </c>
      <c r="B14" s="345" t="s">
        <v>404</v>
      </c>
      <c r="C14" s="347" t="s">
        <v>764</v>
      </c>
      <c r="D14" s="345" t="s">
        <v>405</v>
      </c>
      <c r="E14" s="345">
        <v>2405</v>
      </c>
      <c r="F14" s="350">
        <v>44652</v>
      </c>
      <c r="G14" s="345" t="s">
        <v>677</v>
      </c>
      <c r="H14" s="345"/>
      <c r="I14" s="345"/>
      <c r="J14" s="345"/>
      <c r="K14" s="348"/>
      <c r="L14" s="351">
        <v>3297</v>
      </c>
      <c r="M14" s="351">
        <v>1550</v>
      </c>
      <c r="N14" s="351">
        <v>1747</v>
      </c>
      <c r="O14" s="346"/>
      <c r="P14" s="346"/>
      <c r="Q14" s="349"/>
      <c r="R14" s="349" t="s">
        <v>403</v>
      </c>
      <c r="S14" s="40"/>
    </row>
    <row r="15" spans="1:19" ht="144" customHeight="1">
      <c r="A15" s="345">
        <v>3</v>
      </c>
      <c r="B15" s="345" t="s">
        <v>406</v>
      </c>
      <c r="C15" s="347" t="s">
        <v>764</v>
      </c>
      <c r="D15" s="345" t="s">
        <v>405</v>
      </c>
      <c r="E15" s="345">
        <v>1104</v>
      </c>
      <c r="F15" s="350">
        <v>44652</v>
      </c>
      <c r="G15" s="345" t="s">
        <v>677</v>
      </c>
      <c r="H15" s="345"/>
      <c r="I15" s="345"/>
      <c r="J15" s="345"/>
      <c r="K15" s="348"/>
      <c r="L15" s="351">
        <v>1513</v>
      </c>
      <c r="M15" s="351">
        <v>711</v>
      </c>
      <c r="N15" s="351">
        <v>802</v>
      </c>
      <c r="O15" s="346"/>
      <c r="P15" s="346"/>
      <c r="Q15" s="349"/>
      <c r="R15" s="349" t="s">
        <v>403</v>
      </c>
      <c r="S15" s="40"/>
    </row>
    <row r="16" spans="1:19" ht="146.25" customHeight="1">
      <c r="A16" s="922">
        <v>4</v>
      </c>
      <c r="B16" s="922" t="s">
        <v>765</v>
      </c>
      <c r="C16" s="347" t="s">
        <v>764</v>
      </c>
      <c r="D16" s="345" t="s">
        <v>405</v>
      </c>
      <c r="E16" s="345">
        <v>252</v>
      </c>
      <c r="F16" s="350">
        <v>44652</v>
      </c>
      <c r="G16" s="345" t="s">
        <v>677</v>
      </c>
      <c r="H16" s="345"/>
      <c r="I16" s="345"/>
      <c r="J16" s="345"/>
      <c r="K16" s="348"/>
      <c r="L16" s="351">
        <v>336</v>
      </c>
      <c r="M16" s="351">
        <v>158</v>
      </c>
      <c r="N16" s="351">
        <v>178</v>
      </c>
      <c r="O16" s="346"/>
      <c r="P16" s="346"/>
      <c r="Q16" s="349"/>
      <c r="R16" s="963" t="s">
        <v>403</v>
      </c>
      <c r="S16" s="40"/>
    </row>
    <row r="17" spans="1:19" ht="120" customHeight="1">
      <c r="A17" s="914"/>
      <c r="B17" s="914"/>
      <c r="C17" s="347" t="s">
        <v>764</v>
      </c>
      <c r="D17" s="345" t="s">
        <v>405</v>
      </c>
      <c r="E17" s="345">
        <v>678</v>
      </c>
      <c r="F17" s="350">
        <v>44652</v>
      </c>
      <c r="G17" s="345" t="s">
        <v>677</v>
      </c>
      <c r="H17" s="345"/>
      <c r="I17" s="345"/>
      <c r="J17" s="345"/>
      <c r="K17" s="348"/>
      <c r="L17" s="351">
        <v>907</v>
      </c>
      <c r="M17" s="351">
        <v>426</v>
      </c>
      <c r="N17" s="351">
        <v>481</v>
      </c>
      <c r="O17" s="346"/>
      <c r="P17" s="346"/>
      <c r="Q17" s="354"/>
      <c r="R17" s="964"/>
      <c r="S17" s="40"/>
    </row>
    <row r="18" spans="1:19" ht="95.25" customHeight="1">
      <c r="A18" s="345">
        <v>5</v>
      </c>
      <c r="B18" s="345" t="s">
        <v>407</v>
      </c>
      <c r="C18" s="347" t="s">
        <v>766</v>
      </c>
      <c r="D18" s="345" t="s">
        <v>405</v>
      </c>
      <c r="E18" s="345">
        <v>1500</v>
      </c>
      <c r="F18" s="350">
        <v>44652</v>
      </c>
      <c r="G18" s="345" t="s">
        <v>677</v>
      </c>
      <c r="H18" s="345"/>
      <c r="I18" s="345"/>
      <c r="J18" s="345"/>
      <c r="K18" s="348"/>
      <c r="L18" s="351">
        <v>510</v>
      </c>
      <c r="M18" s="351">
        <v>250</v>
      </c>
      <c r="N18" s="351">
        <v>260</v>
      </c>
      <c r="O18" s="346"/>
      <c r="P18" s="346"/>
      <c r="Q18" s="349"/>
      <c r="R18" s="349" t="s">
        <v>403</v>
      </c>
      <c r="S18" s="40"/>
    </row>
    <row r="19" spans="1:19" ht="102">
      <c r="A19" s="345">
        <v>6</v>
      </c>
      <c r="B19" s="345" t="s">
        <v>408</v>
      </c>
      <c r="C19" s="347" t="s">
        <v>766</v>
      </c>
      <c r="D19" s="345" t="s">
        <v>405</v>
      </c>
      <c r="E19" s="345">
        <v>2700</v>
      </c>
      <c r="F19" s="350">
        <v>44652</v>
      </c>
      <c r="G19" s="345" t="s">
        <v>677</v>
      </c>
      <c r="H19" s="345"/>
      <c r="I19" s="345"/>
      <c r="J19" s="345"/>
      <c r="K19" s="348"/>
      <c r="L19" s="351">
        <v>800</v>
      </c>
      <c r="M19" s="351">
        <v>392</v>
      </c>
      <c r="N19" s="351">
        <v>408</v>
      </c>
      <c r="O19" s="346"/>
      <c r="P19" s="346"/>
      <c r="Q19" s="349"/>
      <c r="R19" s="349" t="s">
        <v>403</v>
      </c>
    </row>
    <row r="20" spans="1:19">
      <c r="A20" s="344"/>
      <c r="B20" s="344"/>
      <c r="C20" s="344"/>
      <c r="D20" s="344"/>
      <c r="E20" s="344"/>
      <c r="F20" s="344"/>
      <c r="G20" s="344"/>
      <c r="H20" s="344"/>
      <c r="I20" s="344"/>
      <c r="J20" s="344"/>
      <c r="K20" s="344"/>
      <c r="L20" s="313">
        <f>SUM(L13:L19)</f>
        <v>13477</v>
      </c>
      <c r="M20" s="313">
        <f t="shared" ref="M20:N20" si="0">SUM(M13:M19)</f>
        <v>6361</v>
      </c>
      <c r="N20" s="313">
        <f t="shared" si="0"/>
        <v>7116</v>
      </c>
      <c r="O20" s="344"/>
      <c r="P20" s="344"/>
      <c r="Q20" s="344"/>
      <c r="R20" s="344"/>
    </row>
  </sheetData>
  <mergeCells count="28">
    <mergeCell ref="A16:A17"/>
    <mergeCell ref="B16:B17"/>
    <mergeCell ref="R16:R17"/>
    <mergeCell ref="A12:R12"/>
    <mergeCell ref="A2:Q3"/>
    <mergeCell ref="K4:K6"/>
    <mergeCell ref="L4:N4"/>
    <mergeCell ref="L5:L6"/>
    <mergeCell ref="D5:D6"/>
    <mergeCell ref="E5:E6"/>
    <mergeCell ref="F5:F6"/>
    <mergeCell ref="G5:G6"/>
    <mergeCell ref="O5:O6"/>
    <mergeCell ref="P5:P6"/>
    <mergeCell ref="Q5:Q6"/>
    <mergeCell ref="H4:H6"/>
    <mergeCell ref="R4:R6"/>
    <mergeCell ref="M5:N5"/>
    <mergeCell ref="O4:Q4"/>
    <mergeCell ref="A7:R7"/>
    <mergeCell ref="A8:K8"/>
    <mergeCell ref="J4:J6"/>
    <mergeCell ref="I4:I6"/>
    <mergeCell ref="A4:A6"/>
    <mergeCell ref="B4:B6"/>
    <mergeCell ref="C4:C6"/>
    <mergeCell ref="D4:E4"/>
    <mergeCell ref="F4:G4"/>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sheetPr>
    <tabColor rgb="FF7030A0"/>
  </sheetPr>
  <dimension ref="A2:R14"/>
  <sheetViews>
    <sheetView zoomScale="70" zoomScaleNormal="70" workbookViewId="0">
      <selection activeCell="M9" sqref="M9:M10"/>
    </sheetView>
  </sheetViews>
  <sheetFormatPr defaultRowHeight="15"/>
  <cols>
    <col min="1" max="1" width="5.28515625" style="2" customWidth="1"/>
    <col min="2" max="2" width="33.28515625" style="2" customWidth="1"/>
    <col min="3" max="3" width="15.85546875" style="2" customWidth="1"/>
    <col min="4" max="5" width="10.42578125" style="2" customWidth="1"/>
    <col min="6" max="7" width="15.85546875" style="2" customWidth="1"/>
    <col min="8" max="8" width="21.5703125" style="2" customWidth="1"/>
    <col min="9" max="9" width="18.28515625" style="2" customWidth="1"/>
    <col min="10" max="10" width="35.42578125" style="50" customWidth="1"/>
    <col min="11" max="12" width="20" style="2" customWidth="1"/>
    <col min="13" max="13" width="28.28515625" style="2" customWidth="1"/>
    <col min="14" max="14" width="15.85546875" style="2" customWidth="1"/>
    <col min="15" max="15" width="22.85546875" style="2" customWidth="1"/>
    <col min="16" max="16" width="21.42578125" style="2" customWidth="1"/>
    <col min="17" max="17" width="30.140625" style="2" customWidth="1"/>
    <col min="18" max="18" width="14.42578125" style="2" customWidth="1"/>
    <col min="19" max="16384" width="9.140625" style="2"/>
  </cols>
  <sheetData>
    <row r="2" spans="1:18">
      <c r="A2" s="801" t="s">
        <v>499</v>
      </c>
      <c r="B2" s="801"/>
      <c r="C2" s="801"/>
      <c r="D2" s="801"/>
      <c r="E2" s="801"/>
      <c r="F2" s="801"/>
      <c r="G2" s="801"/>
      <c r="H2" s="801"/>
      <c r="I2" s="801"/>
      <c r="J2" s="801"/>
      <c r="K2" s="801"/>
      <c r="L2" s="801"/>
      <c r="M2" s="801"/>
      <c r="N2" s="801"/>
      <c r="O2" s="801"/>
      <c r="P2" s="801"/>
      <c r="Q2" s="801"/>
    </row>
    <row r="3" spans="1:18">
      <c r="A3" s="801"/>
      <c r="B3" s="801"/>
      <c r="C3" s="801"/>
      <c r="D3" s="801"/>
      <c r="E3" s="801"/>
      <c r="F3" s="801"/>
      <c r="G3" s="801"/>
      <c r="H3" s="801"/>
      <c r="I3" s="801"/>
      <c r="J3" s="801"/>
      <c r="K3" s="801"/>
      <c r="L3" s="801"/>
      <c r="M3" s="801"/>
      <c r="N3" s="801"/>
      <c r="O3" s="801"/>
      <c r="P3" s="801"/>
      <c r="Q3" s="801"/>
    </row>
    <row r="4" spans="1:18" ht="15.75">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28.5">
      <c r="A6" s="798"/>
      <c r="B6" s="798"/>
      <c r="C6" s="798"/>
      <c r="D6" s="820"/>
      <c r="E6" s="820"/>
      <c r="F6" s="820"/>
      <c r="G6" s="820"/>
      <c r="H6" s="820"/>
      <c r="I6" s="820"/>
      <c r="J6" s="835"/>
      <c r="K6" s="844"/>
      <c r="L6" s="822"/>
      <c r="M6" s="1" t="s">
        <v>12</v>
      </c>
      <c r="N6" s="1" t="s">
        <v>13</v>
      </c>
      <c r="O6" s="826"/>
      <c r="P6" s="826"/>
      <c r="Q6" s="826"/>
      <c r="R6" s="819"/>
    </row>
    <row r="7" spans="1:18" ht="15.75" customHeight="1">
      <c r="A7" s="892" t="s">
        <v>86</v>
      </c>
      <c r="B7" s="893"/>
      <c r="C7" s="893"/>
      <c r="D7" s="893"/>
      <c r="E7" s="893"/>
      <c r="F7" s="893"/>
      <c r="G7" s="893"/>
      <c r="H7" s="893"/>
      <c r="I7" s="893"/>
      <c r="J7" s="893"/>
      <c r="K7" s="893"/>
      <c r="L7" s="893"/>
      <c r="M7" s="893"/>
      <c r="N7" s="893"/>
      <c r="O7" s="893"/>
      <c r="P7" s="893"/>
      <c r="Q7" s="893"/>
      <c r="R7" s="894"/>
    </row>
    <row r="8" spans="1:18" s="43" customFormat="1" ht="15.75" customHeight="1">
      <c r="A8" s="830" t="s">
        <v>623</v>
      </c>
      <c r="B8" s="831"/>
      <c r="C8" s="831"/>
      <c r="D8" s="831"/>
      <c r="E8" s="831"/>
      <c r="F8" s="831"/>
      <c r="G8" s="831"/>
      <c r="H8" s="831"/>
      <c r="I8" s="831"/>
      <c r="J8" s="831"/>
      <c r="K8" s="832"/>
      <c r="L8" s="48"/>
      <c r="M8" s="48">
        <v>10000000</v>
      </c>
      <c r="N8" s="48"/>
      <c r="O8" s="49"/>
      <c r="P8" s="46"/>
      <c r="Q8" s="46"/>
      <c r="R8" s="47"/>
    </row>
    <row r="9" spans="1:18" ht="126">
      <c r="A9" s="314">
        <v>1</v>
      </c>
      <c r="B9" s="314" t="s">
        <v>87</v>
      </c>
      <c r="C9" s="318" t="s">
        <v>88</v>
      </c>
      <c r="D9" s="314" t="s">
        <v>89</v>
      </c>
      <c r="E9" s="314">
        <v>1470.6</v>
      </c>
      <c r="F9" s="317">
        <v>44691</v>
      </c>
      <c r="G9" s="317">
        <v>44805</v>
      </c>
      <c r="H9" s="319">
        <v>2141511</v>
      </c>
      <c r="I9" s="314" t="s">
        <v>90</v>
      </c>
      <c r="J9" s="323" t="s">
        <v>793</v>
      </c>
      <c r="K9" s="314" t="s">
        <v>91</v>
      </c>
      <c r="L9" s="319">
        <v>2141511</v>
      </c>
      <c r="M9" s="319">
        <v>1927360</v>
      </c>
      <c r="N9" s="319">
        <v>214151</v>
      </c>
      <c r="O9" s="315">
        <v>0</v>
      </c>
      <c r="P9" s="315">
        <v>0</v>
      </c>
      <c r="Q9" s="315" t="s">
        <v>92</v>
      </c>
      <c r="R9" s="316"/>
    </row>
    <row r="10" spans="1:18" ht="78.75">
      <c r="A10" s="314">
        <v>2</v>
      </c>
      <c r="B10" s="320" t="s">
        <v>93</v>
      </c>
      <c r="C10" s="318" t="s">
        <v>832</v>
      </c>
      <c r="D10" s="314" t="s">
        <v>69</v>
      </c>
      <c r="E10" s="321">
        <v>5694</v>
      </c>
      <c r="F10" s="317">
        <v>44691</v>
      </c>
      <c r="G10" s="317">
        <v>44805</v>
      </c>
      <c r="H10" s="319">
        <v>7518472</v>
      </c>
      <c r="I10" s="322" t="s">
        <v>833</v>
      </c>
      <c r="J10" s="322"/>
      <c r="K10" s="315" t="s">
        <v>92</v>
      </c>
      <c r="L10" s="319">
        <v>7518472</v>
      </c>
      <c r="M10" s="319">
        <v>6967732</v>
      </c>
      <c r="N10" s="319">
        <v>550740</v>
      </c>
      <c r="O10" s="315">
        <v>0</v>
      </c>
      <c r="P10" s="315">
        <v>0</v>
      </c>
      <c r="Q10" s="315" t="s">
        <v>92</v>
      </c>
      <c r="R10" s="322" t="s">
        <v>834</v>
      </c>
    </row>
    <row r="11" spans="1:18" ht="63">
      <c r="A11" s="314">
        <v>3</v>
      </c>
      <c r="B11" s="320" t="s">
        <v>94</v>
      </c>
      <c r="C11" s="318" t="s">
        <v>835</v>
      </c>
      <c r="D11" s="314" t="s">
        <v>69</v>
      </c>
      <c r="E11" s="321">
        <v>2240</v>
      </c>
      <c r="F11" s="317">
        <v>44691</v>
      </c>
      <c r="G11" s="317">
        <v>44805</v>
      </c>
      <c r="H11" s="319">
        <v>592457</v>
      </c>
      <c r="I11" s="322" t="s">
        <v>836</v>
      </c>
      <c r="J11" s="322"/>
      <c r="K11" s="315" t="s">
        <v>92</v>
      </c>
      <c r="L11" s="319">
        <v>592457</v>
      </c>
      <c r="M11" s="319">
        <v>549048</v>
      </c>
      <c r="N11" s="319">
        <v>43409</v>
      </c>
      <c r="O11" s="315">
        <v>0</v>
      </c>
      <c r="P11" s="315">
        <v>0</v>
      </c>
      <c r="Q11" s="315" t="s">
        <v>92</v>
      </c>
      <c r="R11" s="322" t="s">
        <v>792</v>
      </c>
    </row>
    <row r="12" spans="1:18" ht="63">
      <c r="A12" s="314">
        <v>4</v>
      </c>
      <c r="B12" s="320" t="s">
        <v>95</v>
      </c>
      <c r="C12" s="318" t="s">
        <v>835</v>
      </c>
      <c r="D12" s="314" t="s">
        <v>69</v>
      </c>
      <c r="E12" s="321">
        <v>890</v>
      </c>
      <c r="F12" s="317">
        <v>44691</v>
      </c>
      <c r="G12" s="317">
        <v>44805</v>
      </c>
      <c r="H12" s="319">
        <v>599808</v>
      </c>
      <c r="I12" s="322" t="s">
        <v>836</v>
      </c>
      <c r="J12" s="322"/>
      <c r="K12" s="315" t="s">
        <v>92</v>
      </c>
      <c r="L12" s="319">
        <v>599808</v>
      </c>
      <c r="M12" s="319">
        <v>555860</v>
      </c>
      <c r="N12" s="319">
        <v>43948</v>
      </c>
      <c r="O12" s="315">
        <v>0</v>
      </c>
      <c r="P12" s="315">
        <v>0</v>
      </c>
      <c r="Q12" s="315" t="s">
        <v>92</v>
      </c>
      <c r="R12" s="322" t="s">
        <v>837</v>
      </c>
    </row>
    <row r="14" spans="1:18" ht="15.75">
      <c r="B14" s="815" t="s">
        <v>66</v>
      </c>
      <c r="C14" s="815"/>
      <c r="D14" s="815"/>
      <c r="E14" s="815"/>
      <c r="F14" s="815"/>
    </row>
  </sheetData>
  <mergeCells count="25">
    <mergeCell ref="A2:Q3"/>
    <mergeCell ref="A4:A6"/>
    <mergeCell ref="B4:B6"/>
    <mergeCell ref="C4:C6"/>
    <mergeCell ref="D4:E4"/>
    <mergeCell ref="F4:G4"/>
    <mergeCell ref="H4:H6"/>
    <mergeCell ref="I4:I6"/>
    <mergeCell ref="K4:K6"/>
    <mergeCell ref="L4:N4"/>
    <mergeCell ref="B14:F14"/>
    <mergeCell ref="O4:Q4"/>
    <mergeCell ref="R4:R6"/>
    <mergeCell ref="D5:D6"/>
    <mergeCell ref="E5:E6"/>
    <mergeCell ref="F5:F6"/>
    <mergeCell ref="G5:G6"/>
    <mergeCell ref="L5:L6"/>
    <mergeCell ref="M5:N5"/>
    <mergeCell ref="O5:O6"/>
    <mergeCell ref="P5:P6"/>
    <mergeCell ref="Q5:Q6"/>
    <mergeCell ref="A7:R7"/>
    <mergeCell ref="A8:K8"/>
    <mergeCell ref="J4:J6"/>
  </mergeCells>
  <hyperlinks>
    <hyperlink ref="J9"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rgb="FF7030A0"/>
  </sheetPr>
  <dimension ref="A1:R23"/>
  <sheetViews>
    <sheetView topLeftCell="A13" zoomScale="70" zoomScaleNormal="70" workbookViewId="0">
      <selection activeCell="M14" activeCellId="2" sqref="M10 M12 M14"/>
    </sheetView>
  </sheetViews>
  <sheetFormatPr defaultRowHeight="15"/>
  <cols>
    <col min="1" max="1" width="6.28515625" customWidth="1"/>
    <col min="2" max="2" width="31.5703125" customWidth="1"/>
    <col min="3" max="3" width="26.7109375" customWidth="1"/>
    <col min="4" max="7" width="14" customWidth="1"/>
    <col min="8" max="8" width="18.28515625" customWidth="1"/>
    <col min="9" max="9" width="28" customWidth="1"/>
    <col min="10" max="10" width="28.85546875" style="50" customWidth="1"/>
    <col min="11" max="11" width="22.85546875" customWidth="1"/>
    <col min="12" max="12" width="21.85546875" customWidth="1"/>
    <col min="13" max="13" width="26" customWidth="1"/>
    <col min="14" max="14" width="18.28515625" customWidth="1"/>
    <col min="15" max="15" width="23.5703125" customWidth="1"/>
    <col min="16" max="16" width="14" customWidth="1"/>
    <col min="17" max="17" width="36.42578125" customWidth="1"/>
    <col min="18" max="18" width="14" customWidth="1"/>
  </cols>
  <sheetData>
    <row r="1" spans="1:18">
      <c r="A1" s="108"/>
      <c r="B1" s="108"/>
      <c r="C1" s="108"/>
      <c r="D1" s="108"/>
      <c r="E1" s="108"/>
      <c r="F1" s="108"/>
      <c r="G1" s="108"/>
      <c r="H1" s="108"/>
      <c r="I1" s="108"/>
      <c r="J1" s="108"/>
      <c r="K1" s="108"/>
      <c r="L1" s="108"/>
      <c r="M1" s="108"/>
      <c r="N1" s="108"/>
      <c r="O1" s="108"/>
      <c r="P1" s="108"/>
      <c r="Q1" s="108"/>
      <c r="R1" s="108"/>
    </row>
    <row r="2" spans="1:18" ht="15" customHeight="1">
      <c r="A2" s="801" t="s">
        <v>441</v>
      </c>
      <c r="B2" s="801"/>
      <c r="C2" s="801"/>
      <c r="D2" s="801"/>
      <c r="E2" s="801"/>
      <c r="F2" s="801"/>
      <c r="G2" s="801"/>
      <c r="H2" s="801"/>
      <c r="I2" s="801"/>
      <c r="J2" s="801"/>
      <c r="K2" s="801"/>
      <c r="L2" s="801"/>
      <c r="M2" s="801"/>
      <c r="N2" s="801"/>
      <c r="O2" s="801"/>
      <c r="P2" s="801"/>
      <c r="Q2" s="801"/>
      <c r="R2" s="108"/>
    </row>
    <row r="3" spans="1:18" ht="15" customHeight="1">
      <c r="A3" s="801"/>
      <c r="B3" s="801"/>
      <c r="C3" s="801"/>
      <c r="D3" s="801"/>
      <c r="E3" s="801"/>
      <c r="F3" s="801"/>
      <c r="G3" s="801"/>
      <c r="H3" s="801"/>
      <c r="I3" s="801"/>
      <c r="J3" s="801"/>
      <c r="K3" s="801"/>
      <c r="L3" s="801"/>
      <c r="M3" s="801"/>
      <c r="N3" s="801"/>
      <c r="O3" s="801"/>
      <c r="P3" s="801"/>
      <c r="Q3" s="801"/>
      <c r="R3" s="108"/>
    </row>
    <row r="4" spans="1:18" ht="15.75" customHeight="1">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ht="15" customHeight="1">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28.5">
      <c r="A6" s="798"/>
      <c r="B6" s="798"/>
      <c r="C6" s="798"/>
      <c r="D6" s="820"/>
      <c r="E6" s="820"/>
      <c r="F6" s="820"/>
      <c r="G6" s="820"/>
      <c r="H6" s="820"/>
      <c r="I6" s="820"/>
      <c r="J6" s="835"/>
      <c r="K6" s="844"/>
      <c r="L6" s="822"/>
      <c r="M6" s="110" t="s">
        <v>12</v>
      </c>
      <c r="N6" s="110" t="s">
        <v>13</v>
      </c>
      <c r="O6" s="826"/>
      <c r="P6" s="826"/>
      <c r="Q6" s="826"/>
      <c r="R6" s="819"/>
    </row>
    <row r="7" spans="1:18" ht="15.75" customHeight="1">
      <c r="A7" s="854" t="s">
        <v>361</v>
      </c>
      <c r="B7" s="854"/>
      <c r="C7" s="854"/>
      <c r="D7" s="854"/>
      <c r="E7" s="854"/>
      <c r="F7" s="854"/>
      <c r="G7" s="854"/>
      <c r="H7" s="854"/>
      <c r="I7" s="854"/>
      <c r="J7" s="854"/>
      <c r="K7" s="854"/>
      <c r="L7" s="854"/>
      <c r="M7" s="854"/>
      <c r="N7" s="854"/>
      <c r="O7" s="109"/>
      <c r="P7" s="109"/>
      <c r="Q7" s="109"/>
      <c r="R7" s="111"/>
    </row>
    <row r="8" spans="1:18" s="43" customFormat="1" ht="15.75" customHeight="1">
      <c r="A8" s="830" t="s">
        <v>623</v>
      </c>
      <c r="B8" s="831"/>
      <c r="C8" s="831"/>
      <c r="D8" s="831"/>
      <c r="E8" s="831"/>
      <c r="F8" s="831"/>
      <c r="G8" s="831"/>
      <c r="H8" s="831"/>
      <c r="I8" s="831"/>
      <c r="J8" s="831"/>
      <c r="K8" s="832"/>
      <c r="L8" s="114"/>
      <c r="M8" s="114">
        <f>75000000+10000000</f>
        <v>85000000</v>
      </c>
      <c r="N8" s="114"/>
      <c r="O8" s="115"/>
      <c r="P8" s="112"/>
      <c r="Q8" s="112"/>
      <c r="R8" s="113"/>
    </row>
    <row r="9" spans="1:18" ht="90">
      <c r="A9" s="328">
        <v>1</v>
      </c>
      <c r="B9" s="324" t="s">
        <v>612</v>
      </c>
      <c r="C9" s="324" t="s">
        <v>362</v>
      </c>
      <c r="D9" s="324" t="s">
        <v>363</v>
      </c>
      <c r="E9" s="324">
        <v>1</v>
      </c>
      <c r="F9" s="329">
        <v>44819</v>
      </c>
      <c r="G9" s="329">
        <v>45184</v>
      </c>
      <c r="H9" s="330" t="s">
        <v>753</v>
      </c>
      <c r="I9" s="328"/>
      <c r="J9" s="328"/>
      <c r="K9" s="328"/>
      <c r="L9" s="324" t="s">
        <v>838</v>
      </c>
      <c r="M9" s="330">
        <v>65000000</v>
      </c>
      <c r="N9" s="328">
        <v>3421054</v>
      </c>
      <c r="O9" s="325"/>
      <c r="P9" s="325"/>
      <c r="Q9" s="325"/>
      <c r="R9" s="332" t="s">
        <v>514</v>
      </c>
    </row>
    <row r="10" spans="1:18" ht="141.75" customHeight="1">
      <c r="A10" s="328">
        <v>2</v>
      </c>
      <c r="B10" s="324" t="s">
        <v>364</v>
      </c>
      <c r="C10" s="324" t="s">
        <v>365</v>
      </c>
      <c r="D10" s="324" t="s">
        <v>366</v>
      </c>
      <c r="E10" s="324">
        <v>220</v>
      </c>
      <c r="F10" s="329">
        <v>44697</v>
      </c>
      <c r="G10" s="329">
        <v>44757</v>
      </c>
      <c r="H10" s="330">
        <v>1897792.34</v>
      </c>
      <c r="I10" s="327">
        <v>44630</v>
      </c>
      <c r="J10" s="336" t="s">
        <v>633</v>
      </c>
      <c r="K10" s="328"/>
      <c r="L10" s="330">
        <v>1897792.34</v>
      </c>
      <c r="M10" s="330">
        <v>1802902</v>
      </c>
      <c r="N10" s="324">
        <v>94890.34</v>
      </c>
      <c r="O10" s="325"/>
      <c r="P10" s="325"/>
      <c r="Q10" s="325"/>
      <c r="R10" s="331" t="s">
        <v>839</v>
      </c>
    </row>
    <row r="11" spans="1:18" ht="47.25">
      <c r="A11" s="328">
        <v>3</v>
      </c>
      <c r="B11" s="324" t="s">
        <v>367</v>
      </c>
      <c r="C11" s="324" t="s">
        <v>368</v>
      </c>
      <c r="D11" s="324" t="s">
        <v>108</v>
      </c>
      <c r="E11" s="324">
        <v>460</v>
      </c>
      <c r="F11" s="329">
        <v>44697</v>
      </c>
      <c r="G11" s="329">
        <v>44742</v>
      </c>
      <c r="H11" s="330">
        <v>2456927.87</v>
      </c>
      <c r="I11" s="334">
        <v>44610</v>
      </c>
      <c r="J11" s="336" t="s">
        <v>634</v>
      </c>
      <c r="K11" s="328" t="s">
        <v>515</v>
      </c>
      <c r="L11" s="330">
        <v>2456927.87</v>
      </c>
      <c r="M11" s="330">
        <v>2329931</v>
      </c>
      <c r="N11" s="330">
        <v>126996.87</v>
      </c>
      <c r="O11" s="325"/>
      <c r="P11" s="325"/>
      <c r="Q11" s="325"/>
      <c r="R11" s="326"/>
    </row>
    <row r="12" spans="1:18" ht="141.75" customHeight="1">
      <c r="A12" s="324">
        <v>4</v>
      </c>
      <c r="B12" s="324" t="s">
        <v>369</v>
      </c>
      <c r="C12" s="324" t="s">
        <v>370</v>
      </c>
      <c r="D12" s="324" t="s">
        <v>198</v>
      </c>
      <c r="E12" s="324">
        <v>96.5</v>
      </c>
      <c r="F12" s="329">
        <v>44697</v>
      </c>
      <c r="G12" s="329">
        <v>44757</v>
      </c>
      <c r="H12" s="330">
        <v>1144766.6200000001</v>
      </c>
      <c r="I12" s="329">
        <v>44621</v>
      </c>
      <c r="J12" s="336" t="s">
        <v>635</v>
      </c>
      <c r="K12" s="324"/>
      <c r="L12" s="330">
        <v>1144766.6200000001</v>
      </c>
      <c r="M12" s="330">
        <v>1087528</v>
      </c>
      <c r="N12" s="324">
        <v>57238.62</v>
      </c>
      <c r="O12" s="325"/>
      <c r="P12" s="325"/>
      <c r="Q12" s="325"/>
      <c r="R12" s="331" t="s">
        <v>840</v>
      </c>
    </row>
    <row r="13" spans="1:18" ht="110.25">
      <c r="A13" s="324">
        <v>5</v>
      </c>
      <c r="B13" s="324" t="s">
        <v>371</v>
      </c>
      <c r="C13" s="324" t="s">
        <v>372</v>
      </c>
      <c r="D13" s="324" t="s">
        <v>373</v>
      </c>
      <c r="E13" s="324">
        <v>1</v>
      </c>
      <c r="F13" s="329">
        <v>44697</v>
      </c>
      <c r="G13" s="329">
        <v>44742</v>
      </c>
      <c r="H13" s="330">
        <v>4884232.46</v>
      </c>
      <c r="I13" s="335">
        <v>44620</v>
      </c>
      <c r="J13" s="336" t="s">
        <v>636</v>
      </c>
      <c r="K13" s="324" t="s">
        <v>637</v>
      </c>
      <c r="L13" s="330">
        <v>4884232.46</v>
      </c>
      <c r="M13" s="330">
        <v>4640000</v>
      </c>
      <c r="N13" s="330">
        <v>244232.46</v>
      </c>
      <c r="O13" s="325"/>
      <c r="P13" s="325"/>
      <c r="Q13" s="325"/>
      <c r="R13" s="332"/>
    </row>
    <row r="14" spans="1:18" ht="90">
      <c r="A14" s="324">
        <v>6</v>
      </c>
      <c r="B14" s="324" t="s">
        <v>754</v>
      </c>
      <c r="C14" s="324" t="s">
        <v>755</v>
      </c>
      <c r="D14" s="324" t="s">
        <v>373</v>
      </c>
      <c r="E14" s="324">
        <v>0.7</v>
      </c>
      <c r="F14" s="329">
        <v>44743</v>
      </c>
      <c r="G14" s="329">
        <v>44834</v>
      </c>
      <c r="H14" s="343" t="s">
        <v>841</v>
      </c>
      <c r="I14" s="335" t="s">
        <v>842</v>
      </c>
      <c r="J14" s="336"/>
      <c r="K14" s="324" t="s">
        <v>843</v>
      </c>
      <c r="L14" s="324"/>
      <c r="M14" s="330">
        <v>4639639</v>
      </c>
      <c r="N14" s="324"/>
      <c r="O14" s="325"/>
      <c r="P14" s="325"/>
      <c r="Q14" s="325"/>
      <c r="R14" s="332" t="s">
        <v>844</v>
      </c>
    </row>
    <row r="15" spans="1:18" ht="45">
      <c r="A15" s="324">
        <v>7</v>
      </c>
      <c r="B15" s="324" t="s">
        <v>757</v>
      </c>
      <c r="C15" s="324" t="s">
        <v>517</v>
      </c>
      <c r="D15" s="324" t="s">
        <v>373</v>
      </c>
      <c r="E15" s="324">
        <v>0.5</v>
      </c>
      <c r="F15" s="329">
        <v>44774</v>
      </c>
      <c r="G15" s="329">
        <v>44803</v>
      </c>
      <c r="H15" s="330"/>
      <c r="I15" s="335"/>
      <c r="J15" s="336"/>
      <c r="K15" s="324"/>
      <c r="L15" s="324"/>
      <c r="M15" s="330">
        <v>800000</v>
      </c>
      <c r="N15" s="324"/>
      <c r="O15" s="325"/>
      <c r="P15" s="325"/>
      <c r="Q15" s="325"/>
      <c r="R15" s="332" t="s">
        <v>756</v>
      </c>
    </row>
    <row r="16" spans="1:18" ht="45">
      <c r="A16" s="324">
        <v>8</v>
      </c>
      <c r="B16" s="324" t="s">
        <v>758</v>
      </c>
      <c r="C16" s="324" t="s">
        <v>517</v>
      </c>
      <c r="D16" s="324" t="s">
        <v>373</v>
      </c>
      <c r="E16" s="324">
        <v>0.4</v>
      </c>
      <c r="F16" s="329">
        <v>44774</v>
      </c>
      <c r="G16" s="329">
        <v>44803</v>
      </c>
      <c r="H16" s="330"/>
      <c r="I16" s="335"/>
      <c r="J16" s="336"/>
      <c r="K16" s="324"/>
      <c r="L16" s="324"/>
      <c r="M16" s="330">
        <v>600000</v>
      </c>
      <c r="N16" s="324"/>
      <c r="O16" s="325"/>
      <c r="P16" s="325"/>
      <c r="Q16" s="325"/>
      <c r="R16" s="332" t="s">
        <v>756</v>
      </c>
    </row>
    <row r="17" spans="1:18" ht="38.25" customHeight="1">
      <c r="A17" s="324">
        <v>9</v>
      </c>
      <c r="B17" s="324" t="s">
        <v>759</v>
      </c>
      <c r="C17" s="324" t="s">
        <v>760</v>
      </c>
      <c r="D17" s="324" t="s">
        <v>373</v>
      </c>
      <c r="E17" s="324">
        <v>0.6</v>
      </c>
      <c r="F17" s="329">
        <v>44757</v>
      </c>
      <c r="G17" s="329">
        <v>44819</v>
      </c>
      <c r="H17" s="330"/>
      <c r="I17" s="335"/>
      <c r="J17" s="336"/>
      <c r="K17" s="324"/>
      <c r="L17" s="324"/>
      <c r="M17" s="330">
        <v>2500000</v>
      </c>
      <c r="N17" s="324"/>
      <c r="O17" s="325"/>
      <c r="P17" s="325"/>
      <c r="Q17" s="325"/>
      <c r="R17" s="332" t="s">
        <v>845</v>
      </c>
    </row>
    <row r="18" spans="1:18" ht="47.25" customHeight="1">
      <c r="A18" s="342">
        <v>10</v>
      </c>
      <c r="B18" s="342" t="s">
        <v>761</v>
      </c>
      <c r="C18" s="324" t="s">
        <v>755</v>
      </c>
      <c r="D18" s="324" t="s">
        <v>112</v>
      </c>
      <c r="E18" s="324">
        <v>0.5</v>
      </c>
      <c r="F18" s="329">
        <v>44743</v>
      </c>
      <c r="G18" s="329">
        <v>44834</v>
      </c>
      <c r="H18" s="330"/>
      <c r="I18" s="324"/>
      <c r="J18" s="324"/>
      <c r="K18" s="324"/>
      <c r="L18" s="324"/>
      <c r="M18" s="330">
        <v>1600000</v>
      </c>
      <c r="N18" s="324"/>
      <c r="O18" s="325"/>
      <c r="P18" s="325"/>
      <c r="Q18" s="325"/>
      <c r="R18" s="332" t="s">
        <v>756</v>
      </c>
    </row>
    <row r="19" spans="1:18" ht="47.25" customHeight="1">
      <c r="A19" s="849" t="s">
        <v>430</v>
      </c>
      <c r="B19" s="850"/>
      <c r="C19" s="850"/>
      <c r="D19" s="850"/>
      <c r="E19" s="850"/>
      <c r="F19" s="850"/>
      <c r="G19" s="850"/>
      <c r="H19" s="850"/>
      <c r="I19" s="850"/>
      <c r="J19" s="850"/>
      <c r="K19" s="850"/>
      <c r="L19" s="850"/>
      <c r="M19" s="850"/>
      <c r="N19" s="850"/>
      <c r="O19" s="850"/>
      <c r="P19" s="850"/>
      <c r="Q19" s="850"/>
      <c r="R19" s="850"/>
    </row>
    <row r="20" spans="1:18" ht="30">
      <c r="A20" s="337">
        <v>1</v>
      </c>
      <c r="B20" s="333" t="s">
        <v>516</v>
      </c>
      <c r="C20" s="333" t="s">
        <v>517</v>
      </c>
      <c r="D20" s="337" t="s">
        <v>112</v>
      </c>
      <c r="E20" s="337">
        <v>0.41</v>
      </c>
      <c r="F20" s="338">
        <v>44696</v>
      </c>
      <c r="G20" s="338">
        <v>44742</v>
      </c>
      <c r="H20" s="337">
        <v>1127519.42</v>
      </c>
      <c r="I20" s="337"/>
      <c r="J20" s="337"/>
      <c r="K20" s="337"/>
      <c r="L20" s="337"/>
      <c r="M20" s="337"/>
      <c r="N20" s="337"/>
      <c r="O20" s="337"/>
      <c r="P20" s="337"/>
      <c r="Q20" s="337"/>
      <c r="R20" s="339" t="s">
        <v>518</v>
      </c>
    </row>
    <row r="21" spans="1:18" ht="75">
      <c r="A21" s="337">
        <v>2</v>
      </c>
      <c r="B21" s="333" t="s">
        <v>519</v>
      </c>
      <c r="C21" s="333" t="s">
        <v>517</v>
      </c>
      <c r="D21" s="337" t="s">
        <v>112</v>
      </c>
      <c r="E21" s="337">
        <v>0.24199999999999999</v>
      </c>
      <c r="F21" s="338">
        <v>44743</v>
      </c>
      <c r="G21" s="338">
        <v>44788</v>
      </c>
      <c r="H21" s="337">
        <v>970792.8</v>
      </c>
      <c r="I21" s="340">
        <v>44635</v>
      </c>
      <c r="J21" s="341" t="s">
        <v>703</v>
      </c>
      <c r="K21" s="337"/>
      <c r="L21" s="337"/>
      <c r="M21" s="337"/>
      <c r="N21" s="337"/>
      <c r="O21" s="337"/>
      <c r="P21" s="337"/>
      <c r="Q21" s="337"/>
      <c r="R21" s="339" t="s">
        <v>846</v>
      </c>
    </row>
    <row r="22" spans="1:18" ht="60">
      <c r="A22" s="337">
        <v>3</v>
      </c>
      <c r="B22" s="333" t="s">
        <v>520</v>
      </c>
      <c r="C22" s="333" t="s">
        <v>517</v>
      </c>
      <c r="D22" s="337" t="s">
        <v>112</v>
      </c>
      <c r="E22" s="337">
        <v>0.2</v>
      </c>
      <c r="F22" s="338">
        <v>44743</v>
      </c>
      <c r="G22" s="338">
        <v>44772</v>
      </c>
      <c r="H22" s="337">
        <v>584008.34</v>
      </c>
      <c r="I22" s="337"/>
      <c r="J22" s="337"/>
      <c r="K22" s="328" t="s">
        <v>762</v>
      </c>
      <c r="L22" s="337">
        <v>584008.34</v>
      </c>
      <c r="M22" s="337">
        <v>292004.17</v>
      </c>
      <c r="N22" s="337">
        <v>292004.17</v>
      </c>
      <c r="O22" s="337"/>
      <c r="P22" s="337"/>
      <c r="Q22" s="337"/>
      <c r="R22" s="339" t="s">
        <v>847</v>
      </c>
    </row>
    <row r="23" spans="1:18" ht="60">
      <c r="A23" s="337">
        <v>4</v>
      </c>
      <c r="B23" s="333" t="s">
        <v>521</v>
      </c>
      <c r="C23" s="333" t="s">
        <v>517</v>
      </c>
      <c r="D23" s="337" t="s">
        <v>112</v>
      </c>
      <c r="E23" s="337">
        <v>0.17</v>
      </c>
      <c r="F23" s="338">
        <v>44743</v>
      </c>
      <c r="G23" s="338">
        <v>44772</v>
      </c>
      <c r="H23" s="337">
        <v>338207.12</v>
      </c>
      <c r="I23" s="337"/>
      <c r="J23" s="337"/>
      <c r="K23" s="328" t="s">
        <v>762</v>
      </c>
      <c r="L23" s="337">
        <v>338207.12</v>
      </c>
      <c r="M23" s="337">
        <v>169103.56</v>
      </c>
      <c r="N23" s="337">
        <v>169103.56</v>
      </c>
      <c r="O23" s="337"/>
      <c r="P23" s="337"/>
      <c r="Q23" s="337"/>
      <c r="R23" s="339" t="s">
        <v>848</v>
      </c>
    </row>
  </sheetData>
  <mergeCells count="25">
    <mergeCell ref="A19:R19"/>
    <mergeCell ref="A2:Q3"/>
    <mergeCell ref="K4:K6"/>
    <mergeCell ref="L4:N4"/>
    <mergeCell ref="L5:L6"/>
    <mergeCell ref="D5:D6"/>
    <mergeCell ref="E5:E6"/>
    <mergeCell ref="F5:F6"/>
    <mergeCell ref="G5:G6"/>
    <mergeCell ref="O5:O6"/>
    <mergeCell ref="P5:P6"/>
    <mergeCell ref="Q5:Q6"/>
    <mergeCell ref="H4:H6"/>
    <mergeCell ref="I4:I6"/>
    <mergeCell ref="J4:J6"/>
    <mergeCell ref="O4:Q4"/>
    <mergeCell ref="R4:R6"/>
    <mergeCell ref="M5:N5"/>
    <mergeCell ref="D4:E4"/>
    <mergeCell ref="F4:G4"/>
    <mergeCell ref="A8:K8"/>
    <mergeCell ref="A7:N7"/>
    <mergeCell ref="B4:B6"/>
    <mergeCell ref="C4:C6"/>
    <mergeCell ref="A4:A6"/>
  </mergeCells>
  <hyperlinks>
    <hyperlink ref="J10" r:id="rId1"/>
    <hyperlink ref="J12" r:id="rId2"/>
    <hyperlink ref="J13" r:id="rId3"/>
    <hyperlink ref="J11" r:id="rId4"/>
    <hyperlink ref="J21" r:id="rId5"/>
  </hyperlinks>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rgb="FF00B050"/>
  </sheetPr>
  <dimension ref="A2:R20"/>
  <sheetViews>
    <sheetView topLeftCell="F5" workbookViewId="0">
      <selection activeCell="M9" sqref="M9:M17"/>
    </sheetView>
  </sheetViews>
  <sheetFormatPr defaultRowHeight="31.5" customHeight="1"/>
  <cols>
    <col min="1" max="1" width="4.140625" style="5" customWidth="1"/>
    <col min="2" max="2" width="31.42578125" style="5" customWidth="1"/>
    <col min="3" max="3" width="21.28515625" style="5" customWidth="1"/>
    <col min="4" max="4" width="8.42578125" style="5" customWidth="1"/>
    <col min="5" max="5" width="6.7109375" style="5" customWidth="1"/>
    <col min="6" max="6" width="9.7109375" style="5" customWidth="1"/>
    <col min="7" max="7" width="10.7109375" style="5" customWidth="1"/>
    <col min="8" max="8" width="15.28515625" style="5" customWidth="1"/>
    <col min="9" max="9" width="11.85546875" style="5" customWidth="1"/>
    <col min="10" max="10" width="22.7109375" style="50" customWidth="1"/>
    <col min="11" max="11" width="16.7109375" style="5" customWidth="1"/>
    <col min="12" max="12" width="16.140625" style="5" customWidth="1"/>
    <col min="13" max="13" width="25.140625" style="5" customWidth="1"/>
    <col min="14" max="14" width="13.85546875" style="5" customWidth="1"/>
    <col min="15" max="15" width="14.140625" style="5" customWidth="1"/>
    <col min="16" max="16" width="15.140625" style="5" customWidth="1"/>
    <col min="17" max="17" width="10.42578125" style="5" customWidth="1"/>
    <col min="18" max="18" width="28.140625" style="5" customWidth="1"/>
    <col min="19" max="16384" width="9.140625" style="5"/>
  </cols>
  <sheetData>
    <row r="2" spans="1:18" ht="28.5" customHeight="1">
      <c r="A2" s="973" t="s">
        <v>30</v>
      </c>
      <c r="B2" s="973"/>
      <c r="C2" s="973"/>
      <c r="D2" s="973"/>
      <c r="E2" s="973"/>
      <c r="F2" s="973"/>
      <c r="G2" s="973"/>
      <c r="H2" s="973"/>
      <c r="I2" s="973"/>
      <c r="J2" s="973"/>
      <c r="K2" s="973"/>
      <c r="L2" s="973"/>
      <c r="M2" s="973"/>
      <c r="N2" s="973"/>
      <c r="O2" s="973"/>
      <c r="P2" s="973"/>
      <c r="Q2" s="973"/>
      <c r="R2" s="13"/>
    </row>
    <row r="3" spans="1:18" ht="31.5" hidden="1" customHeight="1">
      <c r="A3" s="973"/>
      <c r="B3" s="973"/>
      <c r="C3" s="973"/>
      <c r="D3" s="973"/>
      <c r="E3" s="973"/>
      <c r="F3" s="973"/>
      <c r="G3" s="973"/>
      <c r="H3" s="973"/>
      <c r="I3" s="973"/>
      <c r="J3" s="973"/>
      <c r="K3" s="973"/>
      <c r="L3" s="973"/>
      <c r="M3" s="973"/>
      <c r="N3" s="973"/>
      <c r="O3" s="973"/>
      <c r="P3" s="973"/>
      <c r="Q3" s="973"/>
      <c r="R3" s="13"/>
    </row>
    <row r="4" spans="1:18" ht="31.5" customHeight="1">
      <c r="A4" s="974" t="s">
        <v>0</v>
      </c>
      <c r="B4" s="974" t="s">
        <v>1</v>
      </c>
      <c r="C4" s="974" t="s">
        <v>2</v>
      </c>
      <c r="D4" s="974" t="s">
        <v>3</v>
      </c>
      <c r="E4" s="974"/>
      <c r="F4" s="974" t="s">
        <v>4</v>
      </c>
      <c r="G4" s="974"/>
      <c r="H4" s="967" t="s">
        <v>58</v>
      </c>
      <c r="I4" s="967" t="s">
        <v>31</v>
      </c>
      <c r="J4" s="833" t="s">
        <v>614</v>
      </c>
      <c r="K4" s="967" t="s">
        <v>19</v>
      </c>
      <c r="L4" s="969" t="s">
        <v>10</v>
      </c>
      <c r="M4" s="976"/>
      <c r="N4" s="977"/>
      <c r="O4" s="978" t="s">
        <v>11</v>
      </c>
      <c r="P4" s="978"/>
      <c r="Q4" s="978"/>
      <c r="R4" s="817" t="s">
        <v>18</v>
      </c>
    </row>
    <row r="5" spans="1:18" ht="31.5" customHeight="1">
      <c r="A5" s="974"/>
      <c r="B5" s="974"/>
      <c r="C5" s="974"/>
      <c r="D5" s="967" t="s">
        <v>5</v>
      </c>
      <c r="E5" s="967" t="s">
        <v>6</v>
      </c>
      <c r="F5" s="967" t="s">
        <v>7</v>
      </c>
      <c r="G5" s="967" t="s">
        <v>8</v>
      </c>
      <c r="H5" s="975"/>
      <c r="I5" s="975"/>
      <c r="J5" s="834"/>
      <c r="K5" s="975"/>
      <c r="L5" s="969" t="s">
        <v>20</v>
      </c>
      <c r="M5" s="971" t="s">
        <v>21</v>
      </c>
      <c r="N5" s="972"/>
      <c r="O5" s="965" t="s">
        <v>14</v>
      </c>
      <c r="P5" s="965" t="s">
        <v>15</v>
      </c>
      <c r="Q5" s="965" t="s">
        <v>16</v>
      </c>
      <c r="R5" s="818"/>
    </row>
    <row r="6" spans="1:18" ht="31.5" customHeight="1">
      <c r="A6" s="974"/>
      <c r="B6" s="974"/>
      <c r="C6" s="974"/>
      <c r="D6" s="968"/>
      <c r="E6" s="968"/>
      <c r="F6" s="968"/>
      <c r="G6" s="968"/>
      <c r="H6" s="968"/>
      <c r="I6" s="968"/>
      <c r="J6" s="835"/>
      <c r="K6" s="968"/>
      <c r="L6" s="970"/>
      <c r="M6" s="14" t="s">
        <v>12</v>
      </c>
      <c r="N6" s="14" t="s">
        <v>13</v>
      </c>
      <c r="O6" s="966"/>
      <c r="P6" s="966"/>
      <c r="Q6" s="966"/>
      <c r="R6" s="819"/>
    </row>
    <row r="7" spans="1:18" ht="18" customHeight="1">
      <c r="A7" s="979" t="s">
        <v>195</v>
      </c>
      <c r="B7" s="980"/>
      <c r="C7" s="980"/>
      <c r="D7" s="980"/>
      <c r="E7" s="980"/>
      <c r="F7" s="980"/>
      <c r="G7" s="980"/>
      <c r="H7" s="980"/>
      <c r="I7" s="980"/>
      <c r="J7" s="980"/>
      <c r="K7" s="980"/>
      <c r="L7" s="980"/>
      <c r="M7" s="980"/>
      <c r="N7" s="980"/>
      <c r="O7" s="980"/>
      <c r="P7" s="980"/>
      <c r="Q7" s="980"/>
      <c r="R7" s="981"/>
    </row>
    <row r="8" spans="1:18" s="43" customFormat="1" ht="18" customHeight="1">
      <c r="A8" s="830" t="s">
        <v>623</v>
      </c>
      <c r="B8" s="831"/>
      <c r="C8" s="831"/>
      <c r="D8" s="831"/>
      <c r="E8" s="831"/>
      <c r="F8" s="831"/>
      <c r="G8" s="831"/>
      <c r="H8" s="831"/>
      <c r="I8" s="831"/>
      <c r="J8" s="831"/>
      <c r="K8" s="832"/>
      <c r="L8" s="48"/>
      <c r="M8" s="48">
        <f>4000000+6000000</f>
        <v>10000000</v>
      </c>
      <c r="N8" s="48"/>
      <c r="O8" s="49"/>
      <c r="P8" s="46"/>
      <c r="Q8" s="46"/>
      <c r="R8" s="47"/>
    </row>
    <row r="9" spans="1:18" ht="27.75" customHeight="1">
      <c r="A9" s="660">
        <v>1</v>
      </c>
      <c r="B9" s="660" t="s">
        <v>196</v>
      </c>
      <c r="C9" s="660" t="s">
        <v>197</v>
      </c>
      <c r="D9" s="660" t="s">
        <v>69</v>
      </c>
      <c r="E9" s="660">
        <v>1870</v>
      </c>
      <c r="F9" s="661">
        <v>44698</v>
      </c>
      <c r="G9" s="661">
        <v>44772</v>
      </c>
      <c r="H9" s="663">
        <v>2004094.8</v>
      </c>
      <c r="I9" s="664"/>
      <c r="J9" s="674" t="s">
        <v>941</v>
      </c>
      <c r="K9" s="664"/>
      <c r="L9" s="663">
        <v>2004094.8</v>
      </c>
      <c r="M9" s="664">
        <v>1824312.8</v>
      </c>
      <c r="N9" s="664">
        <v>104968.8</v>
      </c>
      <c r="O9" s="670"/>
      <c r="P9" s="658"/>
      <c r="Q9" s="658"/>
      <c r="R9" s="662" t="s">
        <v>942</v>
      </c>
    </row>
    <row r="10" spans="1:18" ht="27.75" customHeight="1">
      <c r="A10" s="660">
        <v>2</v>
      </c>
      <c r="B10" s="660" t="s">
        <v>680</v>
      </c>
      <c r="C10" s="660" t="s">
        <v>681</v>
      </c>
      <c r="D10" s="660" t="s">
        <v>198</v>
      </c>
      <c r="E10" s="660">
        <v>400</v>
      </c>
      <c r="F10" s="661">
        <v>44698</v>
      </c>
      <c r="G10" s="661">
        <v>44772</v>
      </c>
      <c r="H10" s="665">
        <v>870068.4</v>
      </c>
      <c r="I10" s="664"/>
      <c r="J10" s="674" t="s">
        <v>943</v>
      </c>
      <c r="K10" s="664"/>
      <c r="L10" s="665">
        <v>870068.4</v>
      </c>
      <c r="M10" s="664">
        <v>783061.6</v>
      </c>
      <c r="N10" s="664">
        <v>45578</v>
      </c>
      <c r="O10" s="670"/>
      <c r="P10" s="658"/>
      <c r="Q10" s="658"/>
      <c r="R10" s="662" t="s">
        <v>944</v>
      </c>
    </row>
    <row r="11" spans="1:18" ht="27.75" customHeight="1">
      <c r="A11" s="660">
        <v>3</v>
      </c>
      <c r="B11" s="660" t="s">
        <v>682</v>
      </c>
      <c r="C11" s="660" t="s">
        <v>681</v>
      </c>
      <c r="D11" s="660" t="s">
        <v>198</v>
      </c>
      <c r="E11" s="660">
        <v>300</v>
      </c>
      <c r="F11" s="661">
        <v>44698</v>
      </c>
      <c r="G11" s="661">
        <v>44772</v>
      </c>
      <c r="H11" s="665">
        <v>797479.2</v>
      </c>
      <c r="I11" s="664"/>
      <c r="J11" s="674" t="s">
        <v>945</v>
      </c>
      <c r="K11" s="664"/>
      <c r="L11" s="665">
        <v>797479.2</v>
      </c>
      <c r="M11" s="664">
        <v>717731.3</v>
      </c>
      <c r="N11" s="664">
        <v>41770</v>
      </c>
      <c r="O11" s="670"/>
      <c r="P11" s="658"/>
      <c r="Q11" s="658"/>
      <c r="R11" s="662" t="s">
        <v>942</v>
      </c>
    </row>
    <row r="12" spans="1:18" ht="45.75" customHeight="1">
      <c r="A12" s="660">
        <v>4</v>
      </c>
      <c r="B12" s="660" t="s">
        <v>199</v>
      </c>
      <c r="C12" s="660" t="s">
        <v>200</v>
      </c>
      <c r="D12" s="660" t="s">
        <v>198</v>
      </c>
      <c r="E12" s="660">
        <v>300</v>
      </c>
      <c r="F12" s="661">
        <v>44698</v>
      </c>
      <c r="G12" s="661">
        <v>44772</v>
      </c>
      <c r="H12" s="664">
        <v>539434.80000000005</v>
      </c>
      <c r="I12" s="664"/>
      <c r="J12" s="674" t="s">
        <v>946</v>
      </c>
      <c r="K12" s="664"/>
      <c r="L12" s="664">
        <v>539434.80000000005</v>
      </c>
      <c r="M12" s="664">
        <v>674894.3</v>
      </c>
      <c r="N12" s="664">
        <v>28254.2</v>
      </c>
      <c r="O12" s="670"/>
      <c r="P12" s="658"/>
      <c r="Q12" s="658"/>
      <c r="R12" s="662" t="s">
        <v>944</v>
      </c>
    </row>
    <row r="13" spans="1:18" ht="27.75" customHeight="1">
      <c r="A13" s="660">
        <v>5</v>
      </c>
      <c r="B13" s="660" t="s">
        <v>683</v>
      </c>
      <c r="C13" s="660" t="s">
        <v>440</v>
      </c>
      <c r="D13" s="660" t="s">
        <v>198</v>
      </c>
      <c r="E13" s="660">
        <v>750</v>
      </c>
      <c r="F13" s="661">
        <v>44729</v>
      </c>
      <c r="G13" s="661">
        <v>44804</v>
      </c>
      <c r="H13" s="665">
        <v>2640470</v>
      </c>
      <c r="I13" s="671"/>
      <c r="J13" s="674" t="s">
        <v>947</v>
      </c>
      <c r="K13" s="664"/>
      <c r="L13" s="664">
        <v>2640470</v>
      </c>
      <c r="M13" s="664">
        <v>2285000</v>
      </c>
      <c r="N13" s="664">
        <v>138300.70000000001</v>
      </c>
      <c r="O13" s="670"/>
      <c r="P13" s="658"/>
      <c r="Q13" s="658"/>
      <c r="R13" s="662" t="s">
        <v>944</v>
      </c>
    </row>
    <row r="14" spans="1:18" ht="27.75" customHeight="1">
      <c r="A14" s="660">
        <v>6</v>
      </c>
      <c r="B14" s="660" t="s">
        <v>684</v>
      </c>
      <c r="C14" s="660" t="s">
        <v>440</v>
      </c>
      <c r="D14" s="660" t="s">
        <v>198</v>
      </c>
      <c r="E14" s="660">
        <v>590</v>
      </c>
      <c r="F14" s="661">
        <v>44729</v>
      </c>
      <c r="G14" s="661">
        <v>44804</v>
      </c>
      <c r="H14" s="672">
        <v>1765959</v>
      </c>
      <c r="I14" s="671"/>
      <c r="J14" s="674" t="s">
        <v>948</v>
      </c>
      <c r="K14" s="664"/>
      <c r="L14" s="664">
        <v>1765959</v>
      </c>
      <c r="M14" s="664">
        <v>1727000</v>
      </c>
      <c r="N14" s="664">
        <v>92495.8</v>
      </c>
      <c r="O14" s="670"/>
      <c r="P14" s="658"/>
      <c r="Q14" s="658"/>
      <c r="R14" s="662" t="s">
        <v>944</v>
      </c>
    </row>
    <row r="15" spans="1:18" ht="27.75" customHeight="1">
      <c r="A15" s="660">
        <v>7</v>
      </c>
      <c r="B15" s="660" t="s">
        <v>685</v>
      </c>
      <c r="C15" s="660" t="s">
        <v>440</v>
      </c>
      <c r="D15" s="660" t="s">
        <v>198</v>
      </c>
      <c r="E15" s="660">
        <v>160</v>
      </c>
      <c r="F15" s="661">
        <v>44729</v>
      </c>
      <c r="G15" s="661">
        <v>44804</v>
      </c>
      <c r="H15" s="673">
        <v>419953</v>
      </c>
      <c r="I15" s="671"/>
      <c r="J15" s="674" t="s">
        <v>949</v>
      </c>
      <c r="K15" s="664"/>
      <c r="L15" s="664">
        <v>419953</v>
      </c>
      <c r="M15" s="664">
        <v>494000</v>
      </c>
      <c r="N15" s="664">
        <v>21995</v>
      </c>
      <c r="O15" s="670"/>
      <c r="P15" s="658"/>
      <c r="Q15" s="658"/>
      <c r="R15" s="662" t="s">
        <v>944</v>
      </c>
    </row>
    <row r="16" spans="1:18" ht="27.75" customHeight="1">
      <c r="A16" s="660">
        <v>8</v>
      </c>
      <c r="B16" s="660" t="s">
        <v>686</v>
      </c>
      <c r="C16" s="660" t="s">
        <v>440</v>
      </c>
      <c r="D16" s="660" t="s">
        <v>198</v>
      </c>
      <c r="E16" s="660">
        <v>360</v>
      </c>
      <c r="F16" s="661">
        <v>44729</v>
      </c>
      <c r="G16" s="661">
        <v>44804</v>
      </c>
      <c r="H16" s="665">
        <v>903933</v>
      </c>
      <c r="I16" s="671"/>
      <c r="J16" s="674" t="s">
        <v>950</v>
      </c>
      <c r="K16" s="664"/>
      <c r="L16" s="664">
        <v>903933</v>
      </c>
      <c r="M16" s="664">
        <v>940000</v>
      </c>
      <c r="N16" s="664">
        <v>47345.298740999999</v>
      </c>
      <c r="O16" s="670"/>
      <c r="P16" s="658"/>
      <c r="Q16" s="658"/>
      <c r="R16" s="662" t="s">
        <v>944</v>
      </c>
    </row>
    <row r="17" spans="1:18" ht="27.75" customHeight="1">
      <c r="A17" s="660">
        <v>9</v>
      </c>
      <c r="B17" s="660" t="s">
        <v>687</v>
      </c>
      <c r="C17" s="660" t="s">
        <v>440</v>
      </c>
      <c r="D17" s="660" t="s">
        <v>198</v>
      </c>
      <c r="E17" s="660">
        <v>185</v>
      </c>
      <c r="F17" s="661">
        <v>44729</v>
      </c>
      <c r="G17" s="661">
        <v>44804</v>
      </c>
      <c r="H17" s="665">
        <v>611335.6</v>
      </c>
      <c r="I17" s="665" t="s">
        <v>951</v>
      </c>
      <c r="J17" s="664"/>
      <c r="K17" s="664" t="s">
        <v>952</v>
      </c>
      <c r="L17" s="664">
        <v>611335.6</v>
      </c>
      <c r="M17" s="664">
        <v>554000</v>
      </c>
      <c r="N17" s="664">
        <v>32020</v>
      </c>
      <c r="O17" s="670"/>
      <c r="P17" s="658"/>
      <c r="Q17" s="658"/>
      <c r="R17" s="662" t="s">
        <v>953</v>
      </c>
    </row>
    <row r="18" spans="1:18" ht="17.25" customHeight="1">
      <c r="A18" s="660"/>
      <c r="B18" s="660" t="s">
        <v>162</v>
      </c>
      <c r="C18" s="660"/>
      <c r="D18" s="660"/>
      <c r="E18" s="660"/>
      <c r="F18" s="660"/>
      <c r="G18" s="660"/>
      <c r="H18" s="664">
        <v>10552727.799999999</v>
      </c>
      <c r="I18" s="664"/>
      <c r="J18" s="664"/>
      <c r="K18" s="664"/>
      <c r="L18" s="664">
        <v>10552727.799999999</v>
      </c>
      <c r="M18" s="664">
        <v>10000000</v>
      </c>
      <c r="N18" s="664">
        <v>552727.79874100001</v>
      </c>
      <c r="O18" s="670"/>
      <c r="P18" s="658"/>
      <c r="Q18" s="658"/>
      <c r="R18" s="659"/>
    </row>
    <row r="19" spans="1:18" ht="31.5" customHeight="1">
      <c r="A19" s="890" t="s">
        <v>430</v>
      </c>
      <c r="B19" s="891"/>
      <c r="C19" s="891"/>
      <c r="D19" s="891"/>
      <c r="E19" s="891"/>
      <c r="F19" s="891"/>
      <c r="G19" s="891"/>
      <c r="H19" s="891"/>
      <c r="I19" s="891"/>
      <c r="J19" s="891"/>
      <c r="K19" s="891"/>
      <c r="L19" s="891"/>
      <c r="M19" s="891"/>
      <c r="N19" s="891"/>
      <c r="O19" s="891"/>
      <c r="P19" s="891"/>
      <c r="Q19" s="891"/>
      <c r="R19" s="891"/>
    </row>
    <row r="20" spans="1:18" ht="31.5" customHeight="1">
      <c r="A20" s="666">
        <v>1</v>
      </c>
      <c r="B20" s="660" t="s">
        <v>439</v>
      </c>
      <c r="C20" s="660" t="s">
        <v>440</v>
      </c>
      <c r="D20" s="660" t="s">
        <v>198</v>
      </c>
      <c r="E20" s="660">
        <v>610</v>
      </c>
      <c r="F20" s="661">
        <v>44698</v>
      </c>
      <c r="G20" s="661">
        <v>44759</v>
      </c>
      <c r="H20" s="668">
        <v>3799040.4</v>
      </c>
      <c r="I20" s="660"/>
      <c r="J20" s="675" t="s">
        <v>954</v>
      </c>
      <c r="K20" s="660"/>
      <c r="L20" s="668">
        <v>3799040.4</v>
      </c>
      <c r="M20" s="667">
        <v>1899520.2</v>
      </c>
      <c r="N20" s="667">
        <v>1899520.2</v>
      </c>
      <c r="O20" s="658"/>
      <c r="P20" s="658"/>
      <c r="Q20" s="658"/>
      <c r="R20" s="662" t="s">
        <v>942</v>
      </c>
    </row>
  </sheetData>
  <mergeCells count="25">
    <mergeCell ref="A19:R19"/>
    <mergeCell ref="A2:Q3"/>
    <mergeCell ref="A4:A6"/>
    <mergeCell ref="B4:B6"/>
    <mergeCell ref="C4:C6"/>
    <mergeCell ref="D4:E4"/>
    <mergeCell ref="F4:G4"/>
    <mergeCell ref="H4:H6"/>
    <mergeCell ref="I4:I6"/>
    <mergeCell ref="K4:K6"/>
    <mergeCell ref="L4:N4"/>
    <mergeCell ref="Q5:Q6"/>
    <mergeCell ref="O4:Q4"/>
    <mergeCell ref="R4:R6"/>
    <mergeCell ref="D5:D6"/>
    <mergeCell ref="A7:R7"/>
    <mergeCell ref="A8:K8"/>
    <mergeCell ref="J4:J6"/>
    <mergeCell ref="O5:O6"/>
    <mergeCell ref="P5:P6"/>
    <mergeCell ref="E5:E6"/>
    <mergeCell ref="F5:F6"/>
    <mergeCell ref="G5:G6"/>
    <mergeCell ref="L5:L6"/>
    <mergeCell ref="M5:N5"/>
  </mergeCells>
  <hyperlinks>
    <hyperlink ref="J15" r:id="rId1"/>
    <hyperlink ref="J14" r:id="rId2"/>
    <hyperlink ref="J13" r:id="rId3"/>
    <hyperlink ref="J16" r:id="rId4"/>
    <hyperlink ref="J9" r:id="rId5"/>
    <hyperlink ref="J11" r:id="rId6"/>
    <hyperlink ref="J20" r:id="rId7"/>
    <hyperlink ref="J10" r:id="rId8"/>
    <hyperlink ref="J12" r:id="rId9"/>
  </hyperlinks>
  <pageMargins left="0.7" right="0.7" top="0.75" bottom="0.75" header="0.3" footer="0.3"/>
  <pageSetup paperSize="9" orientation="portrait" verticalDpi="0" r:id="rId10"/>
</worksheet>
</file>

<file path=xl/worksheets/sheet17.xml><?xml version="1.0" encoding="utf-8"?>
<worksheet xmlns="http://schemas.openxmlformats.org/spreadsheetml/2006/main" xmlns:r="http://schemas.openxmlformats.org/officeDocument/2006/relationships">
  <sheetPr>
    <tabColor rgb="FF00B050"/>
  </sheetPr>
  <dimension ref="A1:R16"/>
  <sheetViews>
    <sheetView topLeftCell="C1" zoomScale="55" zoomScaleNormal="55" workbookViewId="0">
      <selection activeCell="M9" sqref="M9:M10"/>
    </sheetView>
  </sheetViews>
  <sheetFormatPr defaultRowHeight="15"/>
  <cols>
    <col min="1" max="1" width="5.28515625" style="5" customWidth="1"/>
    <col min="2" max="2" width="46.85546875" style="5" customWidth="1"/>
    <col min="3" max="3" width="15.85546875" style="5" customWidth="1"/>
    <col min="4" max="5" width="10.42578125" style="5" customWidth="1"/>
    <col min="6" max="7" width="15.85546875" style="5" customWidth="1"/>
    <col min="8" max="8" width="21.85546875" style="5" customWidth="1"/>
    <col min="9" max="9" width="23" style="5" customWidth="1"/>
    <col min="10" max="10" width="31.28515625" style="50" customWidth="1"/>
    <col min="11" max="12" width="20" style="5" customWidth="1"/>
    <col min="13" max="13" width="26.28515625" style="5" customWidth="1"/>
    <col min="14" max="14" width="15.85546875" style="5" customWidth="1"/>
    <col min="15" max="15" width="28" style="5" customWidth="1"/>
    <col min="16" max="16" width="21.42578125" style="5" customWidth="1"/>
    <col min="17" max="17" width="35.28515625" style="5" customWidth="1"/>
    <col min="18" max="18" width="43.5703125" style="5" customWidth="1"/>
    <col min="19" max="16384" width="9.140625" style="5"/>
  </cols>
  <sheetData>
    <row r="1" spans="1:18">
      <c r="A1" s="96"/>
      <c r="B1" s="96"/>
      <c r="C1" s="96"/>
      <c r="D1" s="96"/>
      <c r="E1" s="96"/>
      <c r="F1" s="96"/>
      <c r="G1" s="96"/>
      <c r="H1" s="96"/>
      <c r="I1" s="96"/>
      <c r="J1" s="96"/>
      <c r="K1" s="96"/>
      <c r="L1" s="96"/>
      <c r="M1" s="96"/>
      <c r="N1" s="96"/>
      <c r="O1" s="96"/>
      <c r="P1" s="96"/>
      <c r="Q1" s="96"/>
      <c r="R1" s="96"/>
    </row>
    <row r="2" spans="1:18" ht="15" customHeight="1">
      <c r="A2" s="801" t="s">
        <v>30</v>
      </c>
      <c r="B2" s="801"/>
      <c r="C2" s="801"/>
      <c r="D2" s="801"/>
      <c r="E2" s="801"/>
      <c r="F2" s="801"/>
      <c r="G2" s="801"/>
      <c r="H2" s="801"/>
      <c r="I2" s="801"/>
      <c r="J2" s="801"/>
      <c r="K2" s="801"/>
      <c r="L2" s="801"/>
      <c r="M2" s="801"/>
      <c r="N2" s="801"/>
      <c r="O2" s="801"/>
      <c r="P2" s="801"/>
      <c r="Q2" s="801"/>
      <c r="R2" s="97"/>
    </row>
    <row r="3" spans="1:18" ht="15" customHeight="1">
      <c r="A3" s="801"/>
      <c r="B3" s="801"/>
      <c r="C3" s="801"/>
      <c r="D3" s="801"/>
      <c r="E3" s="801"/>
      <c r="F3" s="801"/>
      <c r="G3" s="801"/>
      <c r="H3" s="801"/>
      <c r="I3" s="801"/>
      <c r="J3" s="801"/>
      <c r="K3" s="801"/>
      <c r="L3" s="801"/>
      <c r="M3" s="801"/>
      <c r="N3" s="801"/>
      <c r="O3" s="801"/>
      <c r="P3" s="801"/>
      <c r="Q3" s="801"/>
      <c r="R3" s="97"/>
    </row>
    <row r="4" spans="1:18" ht="15.75" customHeight="1">
      <c r="A4" s="798" t="s">
        <v>0</v>
      </c>
      <c r="B4" s="798" t="s">
        <v>1</v>
      </c>
      <c r="C4" s="798" t="s">
        <v>2</v>
      </c>
      <c r="D4" s="798" t="s">
        <v>3</v>
      </c>
      <c r="E4" s="798"/>
      <c r="F4" s="798" t="s">
        <v>4</v>
      </c>
      <c r="G4" s="798"/>
      <c r="H4" s="799" t="s">
        <v>312</v>
      </c>
      <c r="I4" s="799" t="s">
        <v>31</v>
      </c>
      <c r="J4" s="833" t="s">
        <v>614</v>
      </c>
      <c r="K4" s="842" t="s">
        <v>19</v>
      </c>
      <c r="L4" s="821" t="s">
        <v>10</v>
      </c>
      <c r="M4" s="845"/>
      <c r="N4" s="846"/>
      <c r="O4" s="816" t="s">
        <v>11</v>
      </c>
      <c r="P4" s="816"/>
      <c r="Q4" s="816"/>
      <c r="R4" s="817" t="s">
        <v>18</v>
      </c>
    </row>
    <row r="5" spans="1:18" ht="15" customHeight="1">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28.5">
      <c r="A6" s="798"/>
      <c r="B6" s="798"/>
      <c r="C6" s="798"/>
      <c r="D6" s="820"/>
      <c r="E6" s="820"/>
      <c r="F6" s="820"/>
      <c r="G6" s="820"/>
      <c r="H6" s="820"/>
      <c r="I6" s="820"/>
      <c r="J6" s="835"/>
      <c r="K6" s="844"/>
      <c r="L6" s="822"/>
      <c r="M6" s="98" t="s">
        <v>12</v>
      </c>
      <c r="N6" s="98" t="s">
        <v>13</v>
      </c>
      <c r="O6" s="826"/>
      <c r="P6" s="826"/>
      <c r="Q6" s="826"/>
      <c r="R6" s="819"/>
    </row>
    <row r="7" spans="1:18" ht="15.75" customHeight="1">
      <c r="A7" s="892" t="s">
        <v>313</v>
      </c>
      <c r="B7" s="893"/>
      <c r="C7" s="893"/>
      <c r="D7" s="893"/>
      <c r="E7" s="893"/>
      <c r="F7" s="893"/>
      <c r="G7" s="893"/>
      <c r="H7" s="893"/>
      <c r="I7" s="893"/>
      <c r="J7" s="893"/>
      <c r="K7" s="893"/>
      <c r="L7" s="893"/>
      <c r="M7" s="893"/>
      <c r="N7" s="893"/>
      <c r="O7" s="893"/>
      <c r="P7" s="893"/>
      <c r="Q7" s="893"/>
      <c r="R7" s="894"/>
    </row>
    <row r="8" spans="1:18" s="43" customFormat="1" ht="15.75" customHeight="1">
      <c r="A8" s="830" t="s">
        <v>623</v>
      </c>
      <c r="B8" s="831"/>
      <c r="C8" s="831"/>
      <c r="D8" s="831"/>
      <c r="E8" s="831"/>
      <c r="F8" s="831"/>
      <c r="G8" s="831"/>
      <c r="H8" s="831"/>
      <c r="I8" s="831"/>
      <c r="J8" s="831"/>
      <c r="K8" s="832"/>
      <c r="L8" s="102"/>
      <c r="M8" s="102">
        <f>10000000+3000000</f>
        <v>13000000</v>
      </c>
      <c r="N8" s="102"/>
      <c r="O8" s="103"/>
      <c r="P8" s="100"/>
      <c r="Q8" s="100"/>
      <c r="R8" s="101"/>
    </row>
    <row r="9" spans="1:18" ht="69.75" customHeight="1">
      <c r="A9" s="643">
        <v>1</v>
      </c>
      <c r="B9" s="643" t="s">
        <v>342</v>
      </c>
      <c r="C9" s="643" t="s">
        <v>22</v>
      </c>
      <c r="D9" s="643" t="s">
        <v>314</v>
      </c>
      <c r="E9" s="643">
        <v>2250</v>
      </c>
      <c r="F9" s="648">
        <v>44544</v>
      </c>
      <c r="G9" s="648">
        <v>44834</v>
      </c>
      <c r="H9" s="649">
        <v>1442632.8</v>
      </c>
      <c r="I9" s="643" t="s">
        <v>315</v>
      </c>
      <c r="J9" s="643" t="s">
        <v>630</v>
      </c>
      <c r="K9" s="643" t="s">
        <v>316</v>
      </c>
      <c r="L9" s="649">
        <f>SUM(M9:N9)</f>
        <v>1442632.8</v>
      </c>
      <c r="M9" s="649">
        <v>1428206</v>
      </c>
      <c r="N9" s="649">
        <v>14426.8</v>
      </c>
      <c r="O9" s="644">
        <v>0</v>
      </c>
      <c r="P9" s="644">
        <v>0</v>
      </c>
      <c r="Q9" s="644">
        <v>0</v>
      </c>
      <c r="R9" s="647"/>
    </row>
    <row r="10" spans="1:18" ht="154.5" customHeight="1">
      <c r="A10" s="643">
        <v>2</v>
      </c>
      <c r="B10" s="643" t="s">
        <v>343</v>
      </c>
      <c r="C10" s="643" t="s">
        <v>22</v>
      </c>
      <c r="D10" s="643" t="s">
        <v>314</v>
      </c>
      <c r="E10" s="643">
        <v>4750</v>
      </c>
      <c r="F10" s="648" t="s">
        <v>344</v>
      </c>
      <c r="G10" s="648">
        <v>44834</v>
      </c>
      <c r="H10" s="652">
        <v>4391554.8</v>
      </c>
      <c r="I10" s="650" t="s">
        <v>937</v>
      </c>
      <c r="J10" s="643" t="s">
        <v>938</v>
      </c>
      <c r="K10" s="657" t="s">
        <v>661</v>
      </c>
      <c r="L10" s="649">
        <f t="shared" ref="L10:L12" si="0">SUM(M10:N10)</f>
        <v>3290288.18</v>
      </c>
      <c r="M10" s="655">
        <v>3257385</v>
      </c>
      <c r="N10" s="655">
        <v>32903.18</v>
      </c>
      <c r="O10" s="644">
        <v>0</v>
      </c>
      <c r="P10" s="644">
        <v>0</v>
      </c>
      <c r="Q10" s="644">
        <v>0</v>
      </c>
      <c r="R10" s="651"/>
    </row>
    <row r="11" spans="1:18" ht="75">
      <c r="A11" s="643"/>
      <c r="B11" s="643" t="s">
        <v>733</v>
      </c>
      <c r="C11" s="643" t="s">
        <v>22</v>
      </c>
      <c r="D11" s="643" t="s">
        <v>314</v>
      </c>
      <c r="E11" s="643">
        <v>2000</v>
      </c>
      <c r="F11" s="648" t="s">
        <v>344</v>
      </c>
      <c r="G11" s="648">
        <v>44805</v>
      </c>
      <c r="H11" s="652">
        <v>6654367</v>
      </c>
      <c r="I11" s="647"/>
      <c r="J11" s="647"/>
      <c r="K11" s="657"/>
      <c r="L11" s="649">
        <f t="shared" si="0"/>
        <v>6654367</v>
      </c>
      <c r="M11" s="652">
        <v>6200000</v>
      </c>
      <c r="N11" s="655">
        <v>454367</v>
      </c>
      <c r="O11" s="646"/>
      <c r="P11" s="647"/>
      <c r="Q11" s="644"/>
      <c r="R11" s="651" t="s">
        <v>939</v>
      </c>
    </row>
    <row r="12" spans="1:18" ht="79.5" customHeight="1">
      <c r="A12" s="643">
        <v>3</v>
      </c>
      <c r="B12" s="643" t="s">
        <v>345</v>
      </c>
      <c r="C12" s="643" t="s">
        <v>346</v>
      </c>
      <c r="D12" s="643" t="s">
        <v>347</v>
      </c>
      <c r="E12" s="643">
        <v>1</v>
      </c>
      <c r="F12" s="643"/>
      <c r="G12" s="648">
        <v>44896</v>
      </c>
      <c r="H12" s="652">
        <v>2133334</v>
      </c>
      <c r="I12" s="647"/>
      <c r="J12" s="647"/>
      <c r="K12" s="647"/>
      <c r="L12" s="649">
        <f t="shared" si="0"/>
        <v>2133334</v>
      </c>
      <c r="M12" s="652">
        <v>2090667.32</v>
      </c>
      <c r="N12" s="655">
        <v>42666.68</v>
      </c>
      <c r="O12" s="646"/>
      <c r="P12" s="647"/>
      <c r="Q12" s="644"/>
      <c r="R12" s="651" t="s">
        <v>940</v>
      </c>
    </row>
    <row r="13" spans="1:18" ht="39" customHeight="1">
      <c r="A13" s="827" t="s">
        <v>429</v>
      </c>
      <c r="B13" s="828"/>
      <c r="C13" s="828"/>
      <c r="D13" s="828"/>
      <c r="E13" s="828"/>
      <c r="F13" s="828"/>
      <c r="G13" s="828"/>
      <c r="H13" s="828"/>
      <c r="I13" s="828"/>
      <c r="J13" s="828"/>
      <c r="K13" s="828"/>
      <c r="L13" s="828"/>
      <c r="M13" s="828"/>
      <c r="N13" s="828"/>
      <c r="O13" s="828"/>
      <c r="P13" s="828"/>
      <c r="Q13" s="828"/>
      <c r="R13" s="829"/>
    </row>
    <row r="14" spans="1:18" ht="47.25">
      <c r="A14" s="643">
        <v>1</v>
      </c>
      <c r="B14" s="653" t="s">
        <v>348</v>
      </c>
      <c r="C14" s="643" t="s">
        <v>22</v>
      </c>
      <c r="D14" s="643" t="s">
        <v>314</v>
      </c>
      <c r="E14" s="643">
        <v>1500</v>
      </c>
      <c r="F14" s="648" t="s">
        <v>344</v>
      </c>
      <c r="G14" s="648">
        <v>44834</v>
      </c>
      <c r="H14" s="654">
        <v>336000</v>
      </c>
      <c r="I14" s="647"/>
      <c r="J14" s="647"/>
      <c r="K14" s="647"/>
      <c r="L14" s="652"/>
      <c r="M14" s="656">
        <v>0.5</v>
      </c>
      <c r="N14" s="656">
        <v>0.5</v>
      </c>
      <c r="O14" s="646"/>
      <c r="P14" s="647"/>
      <c r="Q14" s="644"/>
      <c r="R14" s="645" t="s">
        <v>631</v>
      </c>
    </row>
    <row r="15" spans="1:18" ht="47.25">
      <c r="A15" s="643">
        <v>2</v>
      </c>
      <c r="B15" s="653" t="s">
        <v>349</v>
      </c>
      <c r="C15" s="643" t="s">
        <v>22</v>
      </c>
      <c r="D15" s="643" t="s">
        <v>314</v>
      </c>
      <c r="E15" s="643">
        <v>3000</v>
      </c>
      <c r="F15" s="648" t="s">
        <v>344</v>
      </c>
      <c r="G15" s="648">
        <v>44834</v>
      </c>
      <c r="H15" s="654">
        <v>480000</v>
      </c>
      <c r="I15" s="643"/>
      <c r="J15" s="643"/>
      <c r="K15" s="643"/>
      <c r="L15" s="643"/>
      <c r="M15" s="656">
        <v>0.5</v>
      </c>
      <c r="N15" s="656">
        <v>0.5</v>
      </c>
      <c r="O15" s="644"/>
      <c r="P15" s="644"/>
      <c r="Q15" s="644"/>
      <c r="R15" s="645" t="s">
        <v>631</v>
      </c>
    </row>
    <row r="16" spans="1:18" ht="15.75" customHeight="1">
      <c r="A16" s="97"/>
      <c r="B16" s="815" t="s">
        <v>66</v>
      </c>
      <c r="C16" s="815"/>
      <c r="D16" s="815"/>
      <c r="E16" s="815"/>
      <c r="F16" s="815"/>
      <c r="G16" s="97"/>
      <c r="H16" s="97"/>
      <c r="I16" s="97"/>
      <c r="J16" s="97"/>
      <c r="K16" s="97"/>
      <c r="L16" s="97"/>
      <c r="M16" s="97"/>
      <c r="N16" s="97"/>
      <c r="O16" s="97"/>
      <c r="P16" s="97"/>
      <c r="Q16" s="97"/>
      <c r="R16" s="97"/>
    </row>
  </sheetData>
  <mergeCells count="26">
    <mergeCell ref="A2:Q3"/>
    <mergeCell ref="A4:A6"/>
    <mergeCell ref="B4:B6"/>
    <mergeCell ref="C4:C6"/>
    <mergeCell ref="D4:E4"/>
    <mergeCell ref="F4:G4"/>
    <mergeCell ref="K4:K6"/>
    <mergeCell ref="L4:N4"/>
    <mergeCell ref="Q5:Q6"/>
    <mergeCell ref="J4:J6"/>
    <mergeCell ref="B16:F16"/>
    <mergeCell ref="O4:Q4"/>
    <mergeCell ref="R4:R6"/>
    <mergeCell ref="D5:D6"/>
    <mergeCell ref="E5:E6"/>
    <mergeCell ref="F5:F6"/>
    <mergeCell ref="G5:G6"/>
    <mergeCell ref="L5:L6"/>
    <mergeCell ref="M5:N5"/>
    <mergeCell ref="O5:O6"/>
    <mergeCell ref="P5:P6"/>
    <mergeCell ref="A7:R7"/>
    <mergeCell ref="A8:K8"/>
    <mergeCell ref="H4:H6"/>
    <mergeCell ref="I4:I6"/>
    <mergeCell ref="A13:R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rgb="FF7030A0"/>
  </sheetPr>
  <dimension ref="A1:R16"/>
  <sheetViews>
    <sheetView zoomScale="70" zoomScaleNormal="70" workbookViewId="0">
      <selection activeCell="M9" sqref="M9:M11"/>
    </sheetView>
  </sheetViews>
  <sheetFormatPr defaultRowHeight="15"/>
  <cols>
    <col min="1" max="1" width="5.28515625" style="2" customWidth="1"/>
    <col min="2" max="2" width="25.85546875" style="2" customWidth="1"/>
    <col min="3" max="3" width="19.28515625" style="2" customWidth="1"/>
    <col min="4" max="4" width="15.140625" style="2" customWidth="1"/>
    <col min="5" max="5" width="20.5703125" style="2" customWidth="1"/>
    <col min="6" max="7" width="15.85546875" style="2" customWidth="1"/>
    <col min="8" max="8" width="18.85546875" style="2" customWidth="1"/>
    <col min="9" max="9" width="18.28515625" style="2" customWidth="1"/>
    <col min="10" max="10" width="32.7109375" style="50" customWidth="1"/>
    <col min="11" max="12" width="20" style="2" customWidth="1"/>
    <col min="13" max="13" width="21.42578125" style="2" customWidth="1"/>
    <col min="14" max="14" width="15.85546875" style="2" customWidth="1"/>
    <col min="15" max="15" width="18.7109375" style="2" customWidth="1"/>
    <col min="16" max="16" width="21.42578125" style="2" customWidth="1"/>
    <col min="17" max="17" width="30.140625" style="2" customWidth="1"/>
    <col min="18" max="18" width="24.42578125" style="2" customWidth="1"/>
    <col min="19" max="16384" width="9.140625" style="2"/>
  </cols>
  <sheetData>
    <row r="1" spans="1:18">
      <c r="A1" s="84"/>
      <c r="B1" s="84"/>
      <c r="C1" s="84"/>
      <c r="D1" s="84"/>
      <c r="E1" s="84"/>
      <c r="F1" s="84"/>
      <c r="G1" s="84"/>
      <c r="H1" s="84"/>
      <c r="I1" s="84"/>
      <c r="J1" s="84"/>
      <c r="K1" s="84"/>
      <c r="L1" s="84"/>
      <c r="M1" s="84"/>
      <c r="N1" s="84"/>
      <c r="O1" s="84"/>
      <c r="P1" s="84"/>
      <c r="Q1" s="84"/>
      <c r="R1" s="84"/>
    </row>
    <row r="2" spans="1:18" ht="15" customHeight="1">
      <c r="A2" s="801" t="s">
        <v>501</v>
      </c>
      <c r="B2" s="801"/>
      <c r="C2" s="801"/>
      <c r="D2" s="801"/>
      <c r="E2" s="801"/>
      <c r="F2" s="801"/>
      <c r="G2" s="801"/>
      <c r="H2" s="801"/>
      <c r="I2" s="801"/>
      <c r="J2" s="801"/>
      <c r="K2" s="801"/>
      <c r="L2" s="801"/>
      <c r="M2" s="801"/>
      <c r="N2" s="801"/>
      <c r="O2" s="801"/>
      <c r="P2" s="801"/>
      <c r="Q2" s="801"/>
      <c r="R2" s="90"/>
    </row>
    <row r="3" spans="1:18" ht="15" customHeight="1">
      <c r="A3" s="801"/>
      <c r="B3" s="801"/>
      <c r="C3" s="801"/>
      <c r="D3" s="801"/>
      <c r="E3" s="801"/>
      <c r="F3" s="801"/>
      <c r="G3" s="801"/>
      <c r="H3" s="801"/>
      <c r="I3" s="801"/>
      <c r="J3" s="801"/>
      <c r="K3" s="801"/>
      <c r="L3" s="801"/>
      <c r="M3" s="801"/>
      <c r="N3" s="801"/>
      <c r="O3" s="801"/>
      <c r="P3" s="801"/>
      <c r="Q3" s="801"/>
      <c r="R3" s="90"/>
    </row>
    <row r="4" spans="1:18" ht="15.75" customHeight="1">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ht="15" customHeight="1">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28.5">
      <c r="A6" s="798"/>
      <c r="B6" s="798"/>
      <c r="C6" s="798"/>
      <c r="D6" s="820"/>
      <c r="E6" s="820"/>
      <c r="F6" s="820"/>
      <c r="G6" s="820"/>
      <c r="H6" s="820"/>
      <c r="I6" s="820"/>
      <c r="J6" s="835"/>
      <c r="K6" s="844"/>
      <c r="L6" s="822"/>
      <c r="M6" s="91" t="s">
        <v>12</v>
      </c>
      <c r="N6" s="91" t="s">
        <v>13</v>
      </c>
      <c r="O6" s="826"/>
      <c r="P6" s="826"/>
      <c r="Q6" s="826"/>
      <c r="R6" s="819"/>
    </row>
    <row r="7" spans="1:18" ht="15.75" customHeight="1">
      <c r="A7" s="892" t="s">
        <v>96</v>
      </c>
      <c r="B7" s="893"/>
      <c r="C7" s="893"/>
      <c r="D7" s="893"/>
      <c r="E7" s="893"/>
      <c r="F7" s="893"/>
      <c r="G7" s="893"/>
      <c r="H7" s="893"/>
      <c r="I7" s="893"/>
      <c r="J7" s="893"/>
      <c r="K7" s="893"/>
      <c r="L7" s="893"/>
      <c r="M7" s="893"/>
      <c r="N7" s="893"/>
      <c r="O7" s="893"/>
      <c r="P7" s="893"/>
      <c r="Q7" s="893"/>
      <c r="R7" s="894"/>
    </row>
    <row r="8" spans="1:18" s="43" customFormat="1" ht="15.75" customHeight="1">
      <c r="A8" s="830" t="s">
        <v>623</v>
      </c>
      <c r="B8" s="831"/>
      <c r="C8" s="831"/>
      <c r="D8" s="831"/>
      <c r="E8" s="831"/>
      <c r="F8" s="831"/>
      <c r="G8" s="831"/>
      <c r="H8" s="831"/>
      <c r="I8" s="831"/>
      <c r="J8" s="831"/>
      <c r="K8" s="832"/>
      <c r="L8" s="94"/>
      <c r="M8" s="94">
        <v>25000000</v>
      </c>
      <c r="N8" s="94"/>
      <c r="O8" s="95"/>
      <c r="P8" s="92"/>
      <c r="Q8" s="92"/>
      <c r="R8" s="93"/>
    </row>
    <row r="9" spans="1:18" ht="141.75">
      <c r="A9" s="500">
        <v>1</v>
      </c>
      <c r="B9" s="500" t="s">
        <v>97</v>
      </c>
      <c r="C9" s="500" t="s">
        <v>98</v>
      </c>
      <c r="D9" s="500" t="s">
        <v>69</v>
      </c>
      <c r="E9" s="500">
        <v>4800</v>
      </c>
      <c r="F9" s="502">
        <v>44682</v>
      </c>
      <c r="G9" s="502">
        <v>44803</v>
      </c>
      <c r="H9" s="507">
        <v>2172018</v>
      </c>
      <c r="I9" s="500" t="s">
        <v>749</v>
      </c>
      <c r="J9" s="500" t="s">
        <v>628</v>
      </c>
      <c r="K9" s="500" t="s">
        <v>570</v>
      </c>
      <c r="L9" s="500">
        <v>2172018</v>
      </c>
      <c r="M9" s="500">
        <v>2063417</v>
      </c>
      <c r="N9" s="500">
        <v>108601</v>
      </c>
      <c r="O9" s="501" t="s">
        <v>104</v>
      </c>
      <c r="P9" s="501" t="s">
        <v>104</v>
      </c>
      <c r="Q9" s="501">
        <v>0</v>
      </c>
      <c r="R9" s="521" t="s">
        <v>526</v>
      </c>
    </row>
    <row r="10" spans="1:18" ht="114.75" customHeight="1">
      <c r="A10" s="500">
        <v>2</v>
      </c>
      <c r="B10" s="500" t="s">
        <v>105</v>
      </c>
      <c r="C10" s="500" t="s">
        <v>99</v>
      </c>
      <c r="D10" s="500" t="s">
        <v>69</v>
      </c>
      <c r="E10" s="500">
        <v>340</v>
      </c>
      <c r="F10" s="502">
        <v>44713</v>
      </c>
      <c r="G10" s="502">
        <v>44834</v>
      </c>
      <c r="H10" s="507">
        <v>1023674</v>
      </c>
      <c r="I10" s="500" t="s">
        <v>750</v>
      </c>
      <c r="J10" s="505" t="s">
        <v>629</v>
      </c>
      <c r="K10" s="500" t="s">
        <v>570</v>
      </c>
      <c r="L10" s="500">
        <v>1023674</v>
      </c>
      <c r="M10" s="500">
        <v>972461.8</v>
      </c>
      <c r="N10" s="500">
        <v>51212.2</v>
      </c>
      <c r="O10" s="501"/>
      <c r="P10" s="501"/>
      <c r="Q10" s="501"/>
      <c r="R10" s="520" t="s">
        <v>527</v>
      </c>
    </row>
    <row r="11" spans="1:18" ht="91.5" customHeight="1">
      <c r="A11" s="500">
        <v>3</v>
      </c>
      <c r="B11" s="500" t="s">
        <v>100</v>
      </c>
      <c r="C11" s="500" t="s">
        <v>98</v>
      </c>
      <c r="D11" s="500" t="s">
        <v>69</v>
      </c>
      <c r="E11" s="500">
        <v>3795</v>
      </c>
      <c r="F11" s="502">
        <v>44624</v>
      </c>
      <c r="G11" s="502">
        <v>44803</v>
      </c>
      <c r="H11" s="507">
        <v>2067496</v>
      </c>
      <c r="I11" s="500" t="s">
        <v>904</v>
      </c>
      <c r="J11" s="524" t="s">
        <v>905</v>
      </c>
      <c r="K11" s="500" t="s">
        <v>570</v>
      </c>
      <c r="L11" s="500">
        <v>2067496</v>
      </c>
      <c r="M11" s="500">
        <v>1964121.2</v>
      </c>
      <c r="N11" s="500">
        <v>103374.8</v>
      </c>
      <c r="O11" s="501"/>
      <c r="P11" s="501"/>
      <c r="Q11" s="501"/>
      <c r="R11" s="520" t="s">
        <v>528</v>
      </c>
    </row>
    <row r="12" spans="1:18" ht="100.5" customHeight="1">
      <c r="A12" s="500">
        <v>4</v>
      </c>
      <c r="B12" s="500" t="s">
        <v>101</v>
      </c>
      <c r="C12" s="500" t="s">
        <v>102</v>
      </c>
      <c r="D12" s="500" t="s">
        <v>69</v>
      </c>
      <c r="E12" s="500" t="s">
        <v>103</v>
      </c>
      <c r="F12" s="500"/>
      <c r="G12" s="500"/>
      <c r="H12" s="507">
        <v>20465295</v>
      </c>
      <c r="I12" s="500"/>
      <c r="J12" s="500"/>
      <c r="K12" s="500"/>
      <c r="L12" s="500">
        <v>20465295</v>
      </c>
      <c r="M12" s="500">
        <v>20000000</v>
      </c>
      <c r="N12" s="500">
        <v>465295</v>
      </c>
      <c r="O12" s="501"/>
      <c r="P12" s="501"/>
      <c r="Q12" s="501"/>
      <c r="R12" s="521" t="s">
        <v>529</v>
      </c>
    </row>
    <row r="13" spans="1:18" ht="15.75" customHeight="1">
      <c r="A13" s="979" t="s">
        <v>429</v>
      </c>
      <c r="B13" s="980"/>
      <c r="C13" s="980"/>
      <c r="D13" s="980"/>
      <c r="E13" s="980"/>
      <c r="F13" s="980"/>
      <c r="G13" s="980"/>
      <c r="H13" s="980"/>
      <c r="I13" s="980"/>
      <c r="J13" s="980"/>
      <c r="K13" s="980"/>
      <c r="L13" s="980"/>
      <c r="M13" s="980"/>
      <c r="N13" s="980"/>
      <c r="O13" s="980"/>
      <c r="P13" s="980"/>
      <c r="Q13" s="980"/>
      <c r="R13" s="981"/>
    </row>
    <row r="14" spans="1:18" ht="110.25">
      <c r="A14" s="506">
        <v>1</v>
      </c>
      <c r="B14" s="514" t="s">
        <v>530</v>
      </c>
      <c r="C14" s="504" t="s">
        <v>531</v>
      </c>
      <c r="D14" s="515" t="s">
        <v>69</v>
      </c>
      <c r="E14" s="517">
        <v>1728</v>
      </c>
      <c r="F14" s="510"/>
      <c r="G14" s="510"/>
      <c r="H14" s="518">
        <v>814360</v>
      </c>
      <c r="I14" s="512"/>
      <c r="J14" s="512"/>
      <c r="K14" s="512"/>
      <c r="L14" s="522">
        <v>814360</v>
      </c>
      <c r="M14" s="523">
        <v>407180</v>
      </c>
      <c r="N14" s="523">
        <v>407180</v>
      </c>
      <c r="O14" s="509"/>
      <c r="P14" s="509"/>
      <c r="Q14" s="511"/>
      <c r="R14" s="513" t="s">
        <v>529</v>
      </c>
    </row>
    <row r="15" spans="1:18" ht="15.75" customHeight="1">
      <c r="A15" s="979" t="s">
        <v>45</v>
      </c>
      <c r="B15" s="980"/>
      <c r="C15" s="980"/>
      <c r="D15" s="980"/>
      <c r="E15" s="980"/>
      <c r="F15" s="980"/>
      <c r="G15" s="980"/>
      <c r="H15" s="980"/>
      <c r="I15" s="980"/>
      <c r="J15" s="980"/>
      <c r="K15" s="980"/>
      <c r="L15" s="980"/>
      <c r="M15" s="980"/>
      <c r="N15" s="980"/>
      <c r="O15" s="980"/>
      <c r="P15" s="980"/>
      <c r="Q15" s="980"/>
      <c r="R15" s="981"/>
    </row>
    <row r="16" spans="1:18" ht="141.75">
      <c r="A16" s="506">
        <v>1</v>
      </c>
      <c r="B16" s="508" t="s">
        <v>532</v>
      </c>
      <c r="C16" s="516" t="s">
        <v>22</v>
      </c>
      <c r="D16" s="516" t="s">
        <v>69</v>
      </c>
      <c r="E16" s="516">
        <v>3700</v>
      </c>
      <c r="F16" s="516"/>
      <c r="G16" s="516"/>
      <c r="H16" s="519">
        <v>1744403</v>
      </c>
      <c r="I16" s="503"/>
      <c r="J16" s="503"/>
      <c r="K16" s="503"/>
      <c r="L16" s="516">
        <v>1744403</v>
      </c>
      <c r="M16" s="516">
        <v>1221082.1000000001</v>
      </c>
      <c r="N16" s="516">
        <v>174440.3</v>
      </c>
      <c r="O16" s="503"/>
      <c r="P16" s="503"/>
      <c r="Q16" s="503"/>
      <c r="R16" s="513" t="s">
        <v>529</v>
      </c>
    </row>
  </sheetData>
  <mergeCells count="26">
    <mergeCell ref="A15:R15"/>
    <mergeCell ref="A13:R13"/>
    <mergeCell ref="A8:K8"/>
    <mergeCell ref="D5:D6"/>
    <mergeCell ref="A2:Q3"/>
    <mergeCell ref="A4:A6"/>
    <mergeCell ref="B4:B6"/>
    <mergeCell ref="C4:C6"/>
    <mergeCell ref="D4:E4"/>
    <mergeCell ref="F4:G4"/>
    <mergeCell ref="H4:H6"/>
    <mergeCell ref="I4:I6"/>
    <mergeCell ref="K4:K6"/>
    <mergeCell ref="L4:N4"/>
    <mergeCell ref="Q5:Q6"/>
    <mergeCell ref="O4:Q4"/>
    <mergeCell ref="E5:E6"/>
    <mergeCell ref="F5:F6"/>
    <mergeCell ref="G5:G6"/>
    <mergeCell ref="L5:L6"/>
    <mergeCell ref="A7:R7"/>
    <mergeCell ref="R4:R6"/>
    <mergeCell ref="J4:J6"/>
    <mergeCell ref="M5:N5"/>
    <mergeCell ref="O5:O6"/>
    <mergeCell ref="P5:P6"/>
  </mergeCells>
  <hyperlinks>
    <hyperlink ref="J10" r:id="rId1"/>
    <hyperlink ref="J11" r:id="rId2"/>
  </hyperlinks>
  <pageMargins left="0.7" right="0.7" top="0.75" bottom="0.75" header="0.3" footer="0.3"/>
</worksheet>
</file>

<file path=xl/worksheets/sheet19.xml><?xml version="1.0" encoding="utf-8"?>
<worksheet xmlns="http://schemas.openxmlformats.org/spreadsheetml/2006/main" xmlns:r="http://schemas.openxmlformats.org/officeDocument/2006/relationships">
  <sheetPr>
    <tabColor rgb="FF00B050"/>
  </sheetPr>
  <dimension ref="A2:R14"/>
  <sheetViews>
    <sheetView zoomScale="55" zoomScaleNormal="55" workbookViewId="0">
      <selection activeCell="M9" sqref="M9:M11"/>
    </sheetView>
  </sheetViews>
  <sheetFormatPr defaultRowHeight="15"/>
  <cols>
    <col min="1" max="1" width="6.42578125" customWidth="1"/>
    <col min="2" max="2" width="26.28515625" customWidth="1"/>
    <col min="3" max="5" width="14.140625" customWidth="1"/>
    <col min="6" max="6" width="21.140625" customWidth="1"/>
    <col min="7" max="7" width="14.140625" customWidth="1"/>
    <col min="8" max="8" width="25.140625" customWidth="1"/>
    <col min="9" max="9" width="24.5703125" customWidth="1"/>
    <col min="10" max="10" width="29.7109375" style="50" customWidth="1"/>
    <col min="11" max="11" width="29.28515625" customWidth="1"/>
    <col min="12" max="12" width="20.7109375" customWidth="1"/>
    <col min="13" max="13" width="21.7109375" customWidth="1"/>
    <col min="14" max="14" width="18.42578125" customWidth="1"/>
    <col min="15" max="15" width="19.85546875" customWidth="1"/>
    <col min="16" max="16" width="14.140625" customWidth="1"/>
    <col min="17" max="17" width="32" customWidth="1"/>
    <col min="18" max="18" width="21.7109375" customWidth="1"/>
  </cols>
  <sheetData>
    <row r="2" spans="1:18">
      <c r="A2" s="801" t="s">
        <v>441</v>
      </c>
      <c r="B2" s="801"/>
      <c r="C2" s="801"/>
      <c r="D2" s="801"/>
      <c r="E2" s="801"/>
      <c r="F2" s="801"/>
      <c r="G2" s="801"/>
      <c r="H2" s="801"/>
      <c r="I2" s="801"/>
      <c r="J2" s="801"/>
      <c r="K2" s="801"/>
      <c r="L2" s="801"/>
      <c r="M2" s="801"/>
      <c r="N2" s="801"/>
      <c r="O2" s="801"/>
      <c r="P2" s="801"/>
      <c r="Q2" s="801"/>
      <c r="R2" s="28"/>
    </row>
    <row r="3" spans="1:18">
      <c r="A3" s="801"/>
      <c r="B3" s="801"/>
      <c r="C3" s="801"/>
      <c r="D3" s="801"/>
      <c r="E3" s="801"/>
      <c r="F3" s="801"/>
      <c r="G3" s="801"/>
      <c r="H3" s="801"/>
      <c r="I3" s="801"/>
      <c r="J3" s="801"/>
      <c r="K3" s="801"/>
      <c r="L3" s="801"/>
      <c r="M3" s="801"/>
      <c r="N3" s="801"/>
      <c r="O3" s="801"/>
      <c r="P3" s="801"/>
      <c r="Q3" s="801"/>
      <c r="R3" s="28"/>
    </row>
    <row r="4" spans="1:18" ht="15.75">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108.75" customHeight="1">
      <c r="A6" s="798"/>
      <c r="B6" s="798"/>
      <c r="C6" s="798"/>
      <c r="D6" s="820"/>
      <c r="E6" s="820"/>
      <c r="F6" s="820"/>
      <c r="G6" s="820"/>
      <c r="H6" s="820"/>
      <c r="I6" s="820"/>
      <c r="J6" s="835"/>
      <c r="K6" s="844"/>
      <c r="L6" s="822"/>
      <c r="M6" s="29" t="s">
        <v>12</v>
      </c>
      <c r="N6" s="29" t="s">
        <v>13</v>
      </c>
      <c r="O6" s="826"/>
      <c r="P6" s="826"/>
      <c r="Q6" s="826"/>
      <c r="R6" s="819"/>
    </row>
    <row r="7" spans="1:18" ht="15.75" customHeight="1">
      <c r="A7" s="851" t="s">
        <v>374</v>
      </c>
      <c r="B7" s="852"/>
      <c r="C7" s="852"/>
      <c r="D7" s="852"/>
      <c r="E7" s="852"/>
      <c r="F7" s="852"/>
      <c r="G7" s="852"/>
      <c r="H7" s="852"/>
      <c r="I7" s="852"/>
      <c r="J7" s="852"/>
      <c r="K7" s="852"/>
      <c r="L7" s="852"/>
      <c r="M7" s="852"/>
      <c r="N7" s="852"/>
      <c r="O7" s="852"/>
      <c r="P7" s="852"/>
      <c r="Q7" s="852"/>
      <c r="R7" s="853"/>
    </row>
    <row r="8" spans="1:18" s="43" customFormat="1" ht="18.75" customHeight="1">
      <c r="A8" s="830" t="s">
        <v>623</v>
      </c>
      <c r="B8" s="831"/>
      <c r="C8" s="831"/>
      <c r="D8" s="831"/>
      <c r="E8" s="831"/>
      <c r="F8" s="831"/>
      <c r="G8" s="831"/>
      <c r="H8" s="831"/>
      <c r="I8" s="831"/>
      <c r="J8" s="831"/>
      <c r="K8" s="832"/>
      <c r="L8" s="48"/>
      <c r="M8" s="48">
        <v>6000000</v>
      </c>
      <c r="N8" s="48"/>
      <c r="O8" s="49"/>
      <c r="P8" s="46"/>
      <c r="Q8" s="46"/>
      <c r="R8" s="47"/>
    </row>
    <row r="9" spans="1:18" ht="102.75" customHeight="1">
      <c r="A9" s="688">
        <v>1</v>
      </c>
      <c r="B9" s="688" t="s">
        <v>375</v>
      </c>
      <c r="C9" s="688" t="s">
        <v>22</v>
      </c>
      <c r="D9" s="688" t="s">
        <v>112</v>
      </c>
      <c r="E9" s="688">
        <v>0.5</v>
      </c>
      <c r="F9" s="690">
        <v>44697</v>
      </c>
      <c r="G9" s="690">
        <v>44803</v>
      </c>
      <c r="H9" s="692">
        <v>2712953</v>
      </c>
      <c r="I9" s="694" t="s">
        <v>958</v>
      </c>
      <c r="J9" s="703" t="s">
        <v>959</v>
      </c>
      <c r="K9" s="692" t="s">
        <v>960</v>
      </c>
      <c r="L9" s="692">
        <v>2712953</v>
      </c>
      <c r="M9" s="692">
        <v>2604434.88</v>
      </c>
      <c r="N9" s="692">
        <v>108518.12</v>
      </c>
      <c r="O9" s="689"/>
      <c r="P9" s="689"/>
      <c r="Q9" s="689"/>
      <c r="R9" s="695"/>
    </row>
    <row r="10" spans="1:18" ht="95.25" customHeight="1">
      <c r="A10" s="688">
        <v>2</v>
      </c>
      <c r="B10" s="688" t="s">
        <v>961</v>
      </c>
      <c r="C10" s="688" t="s">
        <v>22</v>
      </c>
      <c r="D10" s="688" t="s">
        <v>112</v>
      </c>
      <c r="E10" s="688">
        <v>0.53</v>
      </c>
      <c r="F10" s="690">
        <v>44697</v>
      </c>
      <c r="G10" s="690" t="s">
        <v>962</v>
      </c>
      <c r="H10" s="692">
        <v>2550206</v>
      </c>
      <c r="I10" s="694" t="s">
        <v>963</v>
      </c>
      <c r="J10" s="703" t="s">
        <v>964</v>
      </c>
      <c r="K10" s="692" t="s">
        <v>960</v>
      </c>
      <c r="L10" s="692">
        <v>2550205</v>
      </c>
      <c r="M10" s="692">
        <v>2448196.7999999998</v>
      </c>
      <c r="N10" s="692">
        <v>102008.2</v>
      </c>
      <c r="O10" s="689"/>
      <c r="P10" s="689"/>
      <c r="Q10" s="689"/>
      <c r="R10" s="695"/>
    </row>
    <row r="11" spans="1:18" ht="111" customHeight="1">
      <c r="A11" s="688">
        <v>3</v>
      </c>
      <c r="B11" s="688" t="s">
        <v>579</v>
      </c>
      <c r="C11" s="688" t="s">
        <v>22</v>
      </c>
      <c r="D11" s="688" t="s">
        <v>112</v>
      </c>
      <c r="E11" s="688">
        <v>0.14000000000000001</v>
      </c>
      <c r="F11" s="688" t="s">
        <v>376</v>
      </c>
      <c r="G11" s="690">
        <v>44805</v>
      </c>
      <c r="H11" s="692">
        <v>986842</v>
      </c>
      <c r="I11" s="692" t="s">
        <v>965</v>
      </c>
      <c r="J11" s="692"/>
      <c r="K11" s="692" t="s">
        <v>966</v>
      </c>
      <c r="L11" s="692">
        <v>986842</v>
      </c>
      <c r="M11" s="692">
        <v>947368.32</v>
      </c>
      <c r="N11" s="692">
        <v>39473.68</v>
      </c>
      <c r="O11" s="689"/>
      <c r="P11" s="689"/>
      <c r="Q11" s="689"/>
      <c r="R11" s="695"/>
    </row>
    <row r="12" spans="1:18" ht="18.75">
      <c r="A12" s="961" t="s">
        <v>585</v>
      </c>
      <c r="B12" s="962"/>
      <c r="C12" s="962"/>
      <c r="D12" s="962"/>
      <c r="E12" s="962"/>
      <c r="F12" s="962"/>
      <c r="G12" s="962"/>
      <c r="H12" s="962"/>
      <c r="I12" s="962"/>
      <c r="J12" s="962"/>
      <c r="K12" s="962"/>
      <c r="L12" s="962"/>
      <c r="M12" s="962"/>
      <c r="N12" s="962"/>
      <c r="O12" s="962"/>
      <c r="P12" s="962"/>
      <c r="Q12" s="962"/>
      <c r="R12" s="962"/>
    </row>
    <row r="13" spans="1:18" ht="101.25" customHeight="1">
      <c r="A13" s="696">
        <v>1</v>
      </c>
      <c r="B13" s="691" t="s">
        <v>581</v>
      </c>
      <c r="C13" s="696" t="s">
        <v>22</v>
      </c>
      <c r="D13" s="696" t="s">
        <v>69</v>
      </c>
      <c r="E13" s="696">
        <v>200</v>
      </c>
      <c r="F13" s="695" t="s">
        <v>582</v>
      </c>
      <c r="G13" s="697">
        <v>44805</v>
      </c>
      <c r="H13" s="698">
        <v>426245</v>
      </c>
      <c r="I13" s="698"/>
      <c r="J13" s="698"/>
      <c r="K13" s="698"/>
      <c r="L13" s="698">
        <v>426245</v>
      </c>
      <c r="M13" s="698">
        <v>409195</v>
      </c>
      <c r="N13" s="698">
        <v>17050</v>
      </c>
      <c r="O13" s="696"/>
      <c r="P13" s="696"/>
      <c r="Q13" s="696"/>
      <c r="R13" s="695" t="s">
        <v>580</v>
      </c>
    </row>
    <row r="14" spans="1:18" ht="56.25">
      <c r="A14" s="688">
        <v>2</v>
      </c>
      <c r="B14" s="688" t="s">
        <v>583</v>
      </c>
      <c r="C14" s="688" t="s">
        <v>22</v>
      </c>
      <c r="D14" s="688" t="s">
        <v>69</v>
      </c>
      <c r="E14" s="688">
        <v>550</v>
      </c>
      <c r="F14" s="688" t="s">
        <v>584</v>
      </c>
      <c r="G14" s="699">
        <v>44805</v>
      </c>
      <c r="H14" s="692">
        <v>690650</v>
      </c>
      <c r="I14" s="700"/>
      <c r="J14" s="700"/>
      <c r="K14" s="700"/>
      <c r="L14" s="692">
        <v>690650</v>
      </c>
      <c r="M14" s="692">
        <v>663024</v>
      </c>
      <c r="N14" s="692">
        <v>27626</v>
      </c>
      <c r="O14" s="701"/>
      <c r="P14" s="701"/>
      <c r="Q14" s="701"/>
      <c r="R14" s="702" t="s">
        <v>580</v>
      </c>
    </row>
  </sheetData>
  <mergeCells count="25">
    <mergeCell ref="A12:R12"/>
    <mergeCell ref="I4:I6"/>
    <mergeCell ref="R4:R6"/>
    <mergeCell ref="M5:N5"/>
    <mergeCell ref="O4:Q4"/>
    <mergeCell ref="A4:A6"/>
    <mergeCell ref="B4:B6"/>
    <mergeCell ref="C4:C6"/>
    <mergeCell ref="D4:E4"/>
    <mergeCell ref="F4:G4"/>
    <mergeCell ref="A8:K8"/>
    <mergeCell ref="J4:J6"/>
    <mergeCell ref="A7:R7"/>
    <mergeCell ref="A2:Q3"/>
    <mergeCell ref="K4:K6"/>
    <mergeCell ref="L4:N4"/>
    <mergeCell ref="L5:L6"/>
    <mergeCell ref="D5:D6"/>
    <mergeCell ref="E5:E6"/>
    <mergeCell ref="F5:F6"/>
    <mergeCell ref="G5:G6"/>
    <mergeCell ref="O5:O6"/>
    <mergeCell ref="P5:P6"/>
    <mergeCell ref="Q5:Q6"/>
    <mergeCell ref="H4:H6"/>
  </mergeCells>
  <hyperlinks>
    <hyperlink ref="J9" r:id="rId1"/>
    <hyperlink ref="J10" r:id="rId2"/>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sheetPr>
    <tabColor rgb="FF00B050"/>
  </sheetPr>
  <dimension ref="A1:R17"/>
  <sheetViews>
    <sheetView topLeftCell="C1" zoomScale="55" zoomScaleNormal="55" workbookViewId="0">
      <selection activeCell="M8" sqref="M8:M10"/>
    </sheetView>
  </sheetViews>
  <sheetFormatPr defaultRowHeight="15"/>
  <cols>
    <col min="1" max="1" width="4.85546875" style="5" customWidth="1"/>
    <col min="2" max="2" width="48.42578125" style="5" customWidth="1"/>
    <col min="3" max="3" width="10.28515625" style="5" customWidth="1"/>
    <col min="4" max="4" width="14.5703125" style="5" customWidth="1"/>
    <col min="5" max="5" width="15.140625" style="5" customWidth="1"/>
    <col min="6" max="6" width="16.28515625" style="5" customWidth="1"/>
    <col min="7" max="7" width="17.140625" style="5" customWidth="1"/>
    <col min="8" max="8" width="19.7109375" style="5" customWidth="1"/>
    <col min="9" max="9" width="28.85546875" style="5" customWidth="1"/>
    <col min="10" max="10" width="27.7109375" style="50" customWidth="1"/>
    <col min="11" max="11" width="24" style="5" customWidth="1"/>
    <col min="12" max="12" width="20" style="5" customWidth="1"/>
    <col min="13" max="13" width="32.7109375" style="5" customWidth="1"/>
    <col min="14" max="14" width="19.140625" style="5" customWidth="1"/>
    <col min="15" max="15" width="18.7109375" style="5" customWidth="1"/>
    <col min="16" max="16" width="21.42578125" style="5" customWidth="1"/>
    <col min="17" max="17" width="30.140625" style="5" customWidth="1"/>
    <col min="18" max="18" width="28.5703125" style="5" customWidth="1"/>
    <col min="19" max="16384" width="9.140625" style="5"/>
  </cols>
  <sheetData>
    <row r="1" spans="1:18" ht="15" customHeight="1">
      <c r="A1" s="801" t="s">
        <v>499</v>
      </c>
      <c r="B1" s="801"/>
      <c r="C1" s="801"/>
      <c r="D1" s="801"/>
      <c r="E1" s="801"/>
      <c r="F1" s="801"/>
      <c r="G1" s="801"/>
      <c r="H1" s="801"/>
      <c r="I1" s="801"/>
      <c r="J1" s="801"/>
      <c r="K1" s="801"/>
      <c r="L1" s="801"/>
      <c r="M1" s="801"/>
      <c r="N1" s="801"/>
      <c r="O1" s="801"/>
      <c r="P1" s="801"/>
      <c r="Q1" s="801"/>
      <c r="R1" s="84"/>
    </row>
    <row r="2" spans="1:18" ht="15" customHeight="1">
      <c r="A2" s="801"/>
      <c r="B2" s="801"/>
      <c r="C2" s="801"/>
      <c r="D2" s="801"/>
      <c r="E2" s="801"/>
      <c r="F2" s="801"/>
      <c r="G2" s="801"/>
      <c r="H2" s="801"/>
      <c r="I2" s="801"/>
      <c r="J2" s="801"/>
      <c r="K2" s="801"/>
      <c r="L2" s="801"/>
      <c r="M2" s="801"/>
      <c r="N2" s="801"/>
      <c r="O2" s="801"/>
      <c r="P2" s="801"/>
      <c r="Q2" s="801"/>
      <c r="R2" s="84"/>
    </row>
    <row r="3" spans="1:18" ht="15.75" customHeight="1">
      <c r="A3" s="798" t="s">
        <v>0</v>
      </c>
      <c r="B3" s="798" t="s">
        <v>1</v>
      </c>
      <c r="C3" s="798" t="s">
        <v>2</v>
      </c>
      <c r="D3" s="798" t="s">
        <v>3</v>
      </c>
      <c r="E3" s="798"/>
      <c r="F3" s="840" t="s">
        <v>4</v>
      </c>
      <c r="G3" s="841"/>
      <c r="H3" s="799" t="s">
        <v>58</v>
      </c>
      <c r="I3" s="799" t="s">
        <v>31</v>
      </c>
      <c r="J3" s="833" t="s">
        <v>614</v>
      </c>
      <c r="K3" s="842" t="s">
        <v>19</v>
      </c>
      <c r="L3" s="821" t="s">
        <v>10</v>
      </c>
      <c r="M3" s="845"/>
      <c r="N3" s="846"/>
      <c r="O3" s="816" t="s">
        <v>11</v>
      </c>
      <c r="P3" s="816"/>
      <c r="Q3" s="816"/>
      <c r="R3" s="817" t="s">
        <v>18</v>
      </c>
    </row>
    <row r="4" spans="1:18" ht="15.75" customHeight="1">
      <c r="A4" s="798"/>
      <c r="B4" s="798"/>
      <c r="C4" s="798"/>
      <c r="D4" s="799" t="s">
        <v>5</v>
      </c>
      <c r="E4" s="799" t="s">
        <v>6</v>
      </c>
      <c r="F4" s="799" t="s">
        <v>7</v>
      </c>
      <c r="G4" s="799" t="s">
        <v>8</v>
      </c>
      <c r="H4" s="836"/>
      <c r="I4" s="836"/>
      <c r="J4" s="834"/>
      <c r="K4" s="843"/>
      <c r="L4" s="821" t="s">
        <v>20</v>
      </c>
      <c r="M4" s="823" t="s">
        <v>21</v>
      </c>
      <c r="N4" s="824"/>
      <c r="O4" s="825" t="s">
        <v>14</v>
      </c>
      <c r="P4" s="825" t="s">
        <v>15</v>
      </c>
      <c r="Q4" s="825" t="s">
        <v>16</v>
      </c>
      <c r="R4" s="818"/>
    </row>
    <row r="5" spans="1:18" ht="15" customHeight="1">
      <c r="A5" s="798"/>
      <c r="B5" s="798"/>
      <c r="C5" s="798"/>
      <c r="D5" s="820"/>
      <c r="E5" s="820"/>
      <c r="F5" s="820"/>
      <c r="G5" s="820"/>
      <c r="H5" s="820"/>
      <c r="I5" s="820"/>
      <c r="J5" s="835"/>
      <c r="K5" s="844"/>
      <c r="L5" s="822"/>
      <c r="M5" s="85" t="s">
        <v>12</v>
      </c>
      <c r="N5" s="85" t="s">
        <v>13</v>
      </c>
      <c r="O5" s="826"/>
      <c r="P5" s="826"/>
      <c r="Q5" s="826"/>
      <c r="R5" s="819"/>
    </row>
    <row r="6" spans="1:18" ht="15.75" customHeight="1">
      <c r="A6" s="827" t="s">
        <v>249</v>
      </c>
      <c r="B6" s="828"/>
      <c r="C6" s="828"/>
      <c r="D6" s="828"/>
      <c r="E6" s="828"/>
      <c r="F6" s="828"/>
      <c r="G6" s="828"/>
      <c r="H6" s="828"/>
      <c r="I6" s="828"/>
      <c r="J6" s="828"/>
      <c r="K6" s="828"/>
      <c r="L6" s="828"/>
      <c r="M6" s="828"/>
      <c r="N6" s="828"/>
      <c r="O6" s="828"/>
      <c r="P6" s="828"/>
      <c r="Q6" s="828"/>
      <c r="R6" s="829"/>
    </row>
    <row r="7" spans="1:18" s="43" customFormat="1" ht="15.75" customHeight="1">
      <c r="A7" s="830" t="s">
        <v>623</v>
      </c>
      <c r="B7" s="831"/>
      <c r="C7" s="831"/>
      <c r="D7" s="831"/>
      <c r="E7" s="831"/>
      <c r="F7" s="831"/>
      <c r="G7" s="831"/>
      <c r="H7" s="831"/>
      <c r="I7" s="831"/>
      <c r="J7" s="831"/>
      <c r="K7" s="832"/>
      <c r="L7" s="88"/>
      <c r="M7" s="88">
        <f>7000000+4500000</f>
        <v>11500000</v>
      </c>
      <c r="N7" s="88"/>
      <c r="O7" s="89"/>
      <c r="P7" s="86"/>
      <c r="Q7" s="86"/>
      <c r="R7" s="87"/>
    </row>
    <row r="8" spans="1:18" ht="99" customHeight="1">
      <c r="A8" s="676">
        <v>1</v>
      </c>
      <c r="B8" s="676" t="s">
        <v>724</v>
      </c>
      <c r="C8" s="676" t="s">
        <v>22</v>
      </c>
      <c r="D8" s="676" t="s">
        <v>250</v>
      </c>
      <c r="E8" s="676">
        <v>2450</v>
      </c>
      <c r="F8" s="678">
        <v>44713</v>
      </c>
      <c r="G8" s="678">
        <v>44835</v>
      </c>
      <c r="H8" s="680">
        <v>2495294.29</v>
      </c>
      <c r="I8" s="687" t="s">
        <v>251</v>
      </c>
      <c r="J8" s="534" t="s">
        <v>624</v>
      </c>
      <c r="K8" s="676" t="s">
        <v>126</v>
      </c>
      <c r="L8" s="686">
        <v>2482817.81</v>
      </c>
      <c r="M8" s="680">
        <v>1905000</v>
      </c>
      <c r="N8" s="680">
        <v>577817.81000000006</v>
      </c>
      <c r="O8" s="677"/>
      <c r="P8" s="677"/>
      <c r="Q8" s="677"/>
      <c r="R8" s="681"/>
    </row>
    <row r="9" spans="1:18" ht="75">
      <c r="A9" s="676">
        <v>2</v>
      </c>
      <c r="B9" s="676" t="s">
        <v>725</v>
      </c>
      <c r="C9" s="676" t="s">
        <v>22</v>
      </c>
      <c r="D9" s="676" t="s">
        <v>250</v>
      </c>
      <c r="E9" s="676">
        <v>2727.1</v>
      </c>
      <c r="F9" s="676"/>
      <c r="G9" s="676"/>
      <c r="H9" s="680">
        <v>2222522.4</v>
      </c>
      <c r="I9" s="676"/>
      <c r="J9" s="534" t="s">
        <v>624</v>
      </c>
      <c r="K9" s="676"/>
      <c r="L9" s="680">
        <v>2222522.4</v>
      </c>
      <c r="M9" s="680">
        <v>1575000</v>
      </c>
      <c r="N9" s="680">
        <v>647522.4</v>
      </c>
      <c r="O9" s="677"/>
      <c r="P9" s="677"/>
      <c r="Q9" s="677"/>
      <c r="R9" s="682" t="s">
        <v>955</v>
      </c>
    </row>
    <row r="10" spans="1:18" ht="75">
      <c r="A10" s="676">
        <v>3</v>
      </c>
      <c r="B10" s="676" t="s">
        <v>726</v>
      </c>
      <c r="C10" s="676" t="s">
        <v>22</v>
      </c>
      <c r="D10" s="676" t="s">
        <v>250</v>
      </c>
      <c r="E10" s="676">
        <v>2055</v>
      </c>
      <c r="F10" s="678">
        <v>44713</v>
      </c>
      <c r="G10" s="678">
        <v>44835</v>
      </c>
      <c r="H10" s="680">
        <v>2507631</v>
      </c>
      <c r="I10" s="687" t="s">
        <v>252</v>
      </c>
      <c r="J10" s="534" t="s">
        <v>625</v>
      </c>
      <c r="K10" s="676" t="s">
        <v>126</v>
      </c>
      <c r="L10" s="680">
        <v>2507631</v>
      </c>
      <c r="M10" s="680">
        <v>1920000</v>
      </c>
      <c r="N10" s="680">
        <v>587631</v>
      </c>
      <c r="O10" s="677"/>
      <c r="P10" s="677"/>
      <c r="Q10" s="677"/>
      <c r="R10" s="681"/>
    </row>
    <row r="11" spans="1:18" ht="96.75" customHeight="1">
      <c r="A11" s="676">
        <v>4</v>
      </c>
      <c r="B11" s="684" t="s">
        <v>956</v>
      </c>
      <c r="C11" s="676" t="s">
        <v>22</v>
      </c>
      <c r="D11" s="676" t="s">
        <v>250</v>
      </c>
      <c r="E11" s="676">
        <v>49896</v>
      </c>
      <c r="F11" s="678"/>
      <c r="G11" s="678"/>
      <c r="H11" s="680">
        <v>8000005.2000000002</v>
      </c>
      <c r="I11" s="683"/>
      <c r="J11" s="683"/>
      <c r="K11" s="676"/>
      <c r="L11" s="680">
        <v>8000005.2000000002</v>
      </c>
      <c r="M11" s="680">
        <v>6100000</v>
      </c>
      <c r="N11" s="680">
        <v>1900005.2</v>
      </c>
      <c r="O11" s="677"/>
      <c r="P11" s="677"/>
      <c r="Q11" s="677"/>
      <c r="R11" s="679" t="s">
        <v>957</v>
      </c>
    </row>
    <row r="12" spans="1:18" s="38" customFormat="1" ht="15.75" customHeight="1">
      <c r="A12" s="837" t="s">
        <v>429</v>
      </c>
      <c r="B12" s="838"/>
      <c r="C12" s="838"/>
      <c r="D12" s="838"/>
      <c r="E12" s="838"/>
      <c r="F12" s="838"/>
      <c r="G12" s="838"/>
      <c r="H12" s="838"/>
      <c r="I12" s="838"/>
      <c r="J12" s="838"/>
      <c r="K12" s="838"/>
      <c r="L12" s="838"/>
      <c r="M12" s="838"/>
      <c r="N12" s="838"/>
      <c r="O12" s="838"/>
      <c r="P12" s="838"/>
      <c r="Q12" s="838"/>
      <c r="R12" s="839"/>
    </row>
    <row r="13" spans="1:18" ht="47.25">
      <c r="A13" s="676">
        <v>1</v>
      </c>
      <c r="B13" s="676" t="s">
        <v>534</v>
      </c>
      <c r="C13" s="676" t="s">
        <v>22</v>
      </c>
      <c r="D13" s="676" t="s">
        <v>250</v>
      </c>
      <c r="E13" s="676">
        <v>780</v>
      </c>
      <c r="F13" s="676"/>
      <c r="G13" s="676"/>
      <c r="H13" s="676">
        <v>286489.15000000002</v>
      </c>
      <c r="I13" s="676" t="s">
        <v>626</v>
      </c>
      <c r="J13" s="676"/>
      <c r="K13" s="676" t="s">
        <v>126</v>
      </c>
      <c r="L13" s="676">
        <v>286489.15000000002</v>
      </c>
      <c r="M13" s="676">
        <v>137000</v>
      </c>
      <c r="N13" s="676">
        <v>149489.15</v>
      </c>
      <c r="O13" s="677"/>
      <c r="P13" s="677"/>
      <c r="Q13" s="677"/>
      <c r="R13" s="679"/>
    </row>
    <row r="14" spans="1:18" ht="73.5" customHeight="1">
      <c r="A14" s="676">
        <v>2</v>
      </c>
      <c r="B14" s="676" t="s">
        <v>535</v>
      </c>
      <c r="C14" s="676" t="s">
        <v>22</v>
      </c>
      <c r="D14" s="676" t="s">
        <v>250</v>
      </c>
      <c r="E14" s="676">
        <v>2238.3000000000002</v>
      </c>
      <c r="F14" s="676"/>
      <c r="G14" s="676"/>
      <c r="H14" s="676">
        <v>960318</v>
      </c>
      <c r="I14" s="676"/>
      <c r="J14" s="676"/>
      <c r="K14" s="676"/>
      <c r="L14" s="676">
        <v>960318</v>
      </c>
      <c r="M14" s="676">
        <v>430000</v>
      </c>
      <c r="N14" s="676">
        <v>530318</v>
      </c>
      <c r="O14" s="677"/>
      <c r="P14" s="677"/>
      <c r="Q14" s="677"/>
      <c r="R14" s="679" t="s">
        <v>957</v>
      </c>
    </row>
    <row r="15" spans="1:18" ht="47.25">
      <c r="A15" s="676">
        <v>3</v>
      </c>
      <c r="B15" s="676" t="s">
        <v>536</v>
      </c>
      <c r="C15" s="676" t="s">
        <v>22</v>
      </c>
      <c r="D15" s="676" t="s">
        <v>250</v>
      </c>
      <c r="E15" s="676">
        <v>381.1</v>
      </c>
      <c r="F15" s="676"/>
      <c r="G15" s="676"/>
      <c r="H15" s="676">
        <v>356553</v>
      </c>
      <c r="I15" s="676" t="s">
        <v>627</v>
      </c>
      <c r="J15" s="676"/>
      <c r="K15" s="676" t="s">
        <v>126</v>
      </c>
      <c r="L15" s="676">
        <v>356553</v>
      </c>
      <c r="M15" s="676">
        <v>165000</v>
      </c>
      <c r="N15" s="676">
        <v>191553</v>
      </c>
      <c r="O15" s="677"/>
      <c r="P15" s="677"/>
      <c r="Q15" s="677"/>
      <c r="R15" s="679"/>
    </row>
    <row r="16" spans="1:18">
      <c r="A16" s="78"/>
      <c r="B16" s="78"/>
      <c r="C16" s="78"/>
      <c r="D16" s="78"/>
      <c r="E16" s="78"/>
      <c r="F16" s="78"/>
      <c r="G16" s="78"/>
      <c r="H16" s="78"/>
      <c r="I16" s="78"/>
      <c r="J16" s="78"/>
      <c r="K16" s="78"/>
      <c r="L16" s="78"/>
      <c r="M16" s="78"/>
      <c r="N16" s="78"/>
      <c r="O16" s="78"/>
      <c r="P16" s="78"/>
      <c r="Q16" s="78"/>
      <c r="R16" s="78"/>
    </row>
    <row r="17" spans="1:18" ht="15.75" customHeight="1">
      <c r="A17" s="78"/>
      <c r="B17" s="815" t="s">
        <v>66</v>
      </c>
      <c r="C17" s="815"/>
      <c r="D17" s="815"/>
      <c r="E17" s="815"/>
      <c r="F17" s="815"/>
      <c r="G17" s="78"/>
      <c r="H17" s="78"/>
      <c r="I17" s="78"/>
      <c r="J17" s="78"/>
      <c r="K17" s="78"/>
      <c r="L17" s="78"/>
      <c r="M17" s="78"/>
      <c r="N17" s="78"/>
      <c r="O17" s="78"/>
      <c r="P17" s="78"/>
      <c r="Q17" s="78"/>
      <c r="R17" s="78"/>
    </row>
  </sheetData>
  <mergeCells count="26">
    <mergeCell ref="A1:Q2"/>
    <mergeCell ref="B3:B5"/>
    <mergeCell ref="C3:C5"/>
    <mergeCell ref="D3:E3"/>
    <mergeCell ref="F3:G3"/>
    <mergeCell ref="I3:I5"/>
    <mergeCell ref="K3:K5"/>
    <mergeCell ref="L3:N3"/>
    <mergeCell ref="Q4:Q5"/>
    <mergeCell ref="A3:A5"/>
    <mergeCell ref="B17:F17"/>
    <mergeCell ref="O3:Q3"/>
    <mergeCell ref="R3:R5"/>
    <mergeCell ref="D4:D5"/>
    <mergeCell ref="E4:E5"/>
    <mergeCell ref="F4:F5"/>
    <mergeCell ref="G4:G5"/>
    <mergeCell ref="L4:L5"/>
    <mergeCell ref="M4:N4"/>
    <mergeCell ref="O4:O5"/>
    <mergeCell ref="P4:P5"/>
    <mergeCell ref="A6:R6"/>
    <mergeCell ref="A7:K7"/>
    <mergeCell ref="J3:J5"/>
    <mergeCell ref="H3:H5"/>
    <mergeCell ref="A12:R12"/>
  </mergeCells>
  <hyperlinks>
    <hyperlink ref="J8" r:id="rId1"/>
    <hyperlink ref="J10" r:id="rId2"/>
    <hyperlink ref="J9" r:id="rId3"/>
  </hyperlinks>
  <pageMargins left="0.7" right="0.7" top="0.75" bottom="0.75" header="0.3" footer="0.3"/>
  <pageSetup paperSize="9" orientation="portrait" verticalDpi="0" r:id="rId4"/>
</worksheet>
</file>

<file path=xl/worksheets/sheet20.xml><?xml version="1.0" encoding="utf-8"?>
<worksheet xmlns="http://schemas.openxmlformats.org/spreadsheetml/2006/main" xmlns:r="http://schemas.openxmlformats.org/officeDocument/2006/relationships">
  <sheetPr>
    <tabColor rgb="FF7030A0"/>
  </sheetPr>
  <dimension ref="A2:R13"/>
  <sheetViews>
    <sheetView zoomScale="55" zoomScaleNormal="55" workbookViewId="0">
      <selection activeCell="A13" sqref="A13"/>
    </sheetView>
  </sheetViews>
  <sheetFormatPr defaultRowHeight="15"/>
  <cols>
    <col min="1" max="1" width="5.28515625" style="5" customWidth="1"/>
    <col min="2" max="2" width="32.140625" style="5" customWidth="1"/>
    <col min="3" max="3" width="15.85546875" style="5" customWidth="1"/>
    <col min="4" max="5" width="10.42578125" style="5" customWidth="1"/>
    <col min="6" max="8" width="15.85546875" style="5" customWidth="1"/>
    <col min="9" max="9" width="18.28515625" style="5" customWidth="1"/>
    <col min="10" max="10" width="27.140625" style="50" customWidth="1"/>
    <col min="11" max="12" width="20" style="5" customWidth="1"/>
    <col min="13" max="13" width="20.28515625" style="5" customWidth="1"/>
    <col min="14" max="14" width="19.42578125" style="5" customWidth="1"/>
    <col min="15" max="15" width="18.7109375" style="5" customWidth="1"/>
    <col min="16" max="16" width="21.42578125" style="5" customWidth="1"/>
    <col min="17" max="17" width="30.140625" style="5" customWidth="1"/>
    <col min="18" max="18" width="24.42578125" style="5" customWidth="1"/>
    <col min="19" max="257" width="9.140625" style="5"/>
    <col min="258" max="258" width="5.28515625" style="5" customWidth="1"/>
    <col min="259" max="259" width="17.140625" style="5" customWidth="1"/>
    <col min="260" max="260" width="15.85546875" style="5" customWidth="1"/>
    <col min="261" max="262" width="10.42578125" style="5" customWidth="1"/>
    <col min="263" max="265" width="15.85546875" style="5" customWidth="1"/>
    <col min="266" max="266" width="18.28515625" style="5" customWidth="1"/>
    <col min="267" max="268" width="20" style="5" customWidth="1"/>
    <col min="269" max="270" width="15.85546875" style="5" customWidth="1"/>
    <col min="271" max="271" width="18.7109375" style="5" customWidth="1"/>
    <col min="272" max="272" width="21.42578125" style="5" customWidth="1"/>
    <col min="273" max="273" width="30.140625" style="5" customWidth="1"/>
    <col min="274" max="274" width="14.42578125" style="5" customWidth="1"/>
    <col min="275" max="513" width="9.140625" style="5"/>
    <col min="514" max="514" width="5.28515625" style="5" customWidth="1"/>
    <col min="515" max="515" width="17.140625" style="5" customWidth="1"/>
    <col min="516" max="516" width="15.85546875" style="5" customWidth="1"/>
    <col min="517" max="518" width="10.42578125" style="5" customWidth="1"/>
    <col min="519" max="521" width="15.85546875" style="5" customWidth="1"/>
    <col min="522" max="522" width="18.28515625" style="5" customWidth="1"/>
    <col min="523" max="524" width="20" style="5" customWidth="1"/>
    <col min="525" max="526" width="15.85546875" style="5" customWidth="1"/>
    <col min="527" max="527" width="18.7109375" style="5" customWidth="1"/>
    <col min="528" max="528" width="21.42578125" style="5" customWidth="1"/>
    <col min="529" max="529" width="30.140625" style="5" customWidth="1"/>
    <col min="530" max="530" width="14.42578125" style="5" customWidth="1"/>
    <col min="531" max="769" width="9.140625" style="5"/>
    <col min="770" max="770" width="5.28515625" style="5" customWidth="1"/>
    <col min="771" max="771" width="17.140625" style="5" customWidth="1"/>
    <col min="772" max="772" width="15.85546875" style="5" customWidth="1"/>
    <col min="773" max="774" width="10.42578125" style="5" customWidth="1"/>
    <col min="775" max="777" width="15.85546875" style="5" customWidth="1"/>
    <col min="778" max="778" width="18.28515625" style="5" customWidth="1"/>
    <col min="779" max="780" width="20" style="5" customWidth="1"/>
    <col min="781" max="782" width="15.85546875" style="5" customWidth="1"/>
    <col min="783" max="783" width="18.7109375" style="5" customWidth="1"/>
    <col min="784" max="784" width="21.42578125" style="5" customWidth="1"/>
    <col min="785" max="785" width="30.140625" style="5" customWidth="1"/>
    <col min="786" max="786" width="14.42578125" style="5" customWidth="1"/>
    <col min="787" max="1025" width="9.140625" style="5"/>
    <col min="1026" max="1026" width="5.28515625" style="5" customWidth="1"/>
    <col min="1027" max="1027" width="17.140625" style="5" customWidth="1"/>
    <col min="1028" max="1028" width="15.85546875" style="5" customWidth="1"/>
    <col min="1029" max="1030" width="10.42578125" style="5" customWidth="1"/>
    <col min="1031" max="1033" width="15.85546875" style="5" customWidth="1"/>
    <col min="1034" max="1034" width="18.28515625" style="5" customWidth="1"/>
    <col min="1035" max="1036" width="20" style="5" customWidth="1"/>
    <col min="1037" max="1038" width="15.85546875" style="5" customWidth="1"/>
    <col min="1039" max="1039" width="18.7109375" style="5" customWidth="1"/>
    <col min="1040" max="1040" width="21.42578125" style="5" customWidth="1"/>
    <col min="1041" max="1041" width="30.140625" style="5" customWidth="1"/>
    <col min="1042" max="1042" width="14.42578125" style="5" customWidth="1"/>
    <col min="1043" max="1281" width="9.140625" style="5"/>
    <col min="1282" max="1282" width="5.28515625" style="5" customWidth="1"/>
    <col min="1283" max="1283" width="17.140625" style="5" customWidth="1"/>
    <col min="1284" max="1284" width="15.85546875" style="5" customWidth="1"/>
    <col min="1285" max="1286" width="10.42578125" style="5" customWidth="1"/>
    <col min="1287" max="1289" width="15.85546875" style="5" customWidth="1"/>
    <col min="1290" max="1290" width="18.28515625" style="5" customWidth="1"/>
    <col min="1291" max="1292" width="20" style="5" customWidth="1"/>
    <col min="1293" max="1294" width="15.85546875" style="5" customWidth="1"/>
    <col min="1295" max="1295" width="18.7109375" style="5" customWidth="1"/>
    <col min="1296" max="1296" width="21.42578125" style="5" customWidth="1"/>
    <col min="1297" max="1297" width="30.140625" style="5" customWidth="1"/>
    <col min="1298" max="1298" width="14.42578125" style="5" customWidth="1"/>
    <col min="1299" max="1537" width="9.140625" style="5"/>
    <col min="1538" max="1538" width="5.28515625" style="5" customWidth="1"/>
    <col min="1539" max="1539" width="17.140625" style="5" customWidth="1"/>
    <col min="1540" max="1540" width="15.85546875" style="5" customWidth="1"/>
    <col min="1541" max="1542" width="10.42578125" style="5" customWidth="1"/>
    <col min="1543" max="1545" width="15.85546875" style="5" customWidth="1"/>
    <col min="1546" max="1546" width="18.28515625" style="5" customWidth="1"/>
    <col min="1547" max="1548" width="20" style="5" customWidth="1"/>
    <col min="1549" max="1550" width="15.85546875" style="5" customWidth="1"/>
    <col min="1551" max="1551" width="18.7109375" style="5" customWidth="1"/>
    <col min="1552" max="1552" width="21.42578125" style="5" customWidth="1"/>
    <col min="1553" max="1553" width="30.140625" style="5" customWidth="1"/>
    <col min="1554" max="1554" width="14.42578125" style="5" customWidth="1"/>
    <col min="1555" max="1793" width="9.140625" style="5"/>
    <col min="1794" max="1794" width="5.28515625" style="5" customWidth="1"/>
    <col min="1795" max="1795" width="17.140625" style="5" customWidth="1"/>
    <col min="1796" max="1796" width="15.85546875" style="5" customWidth="1"/>
    <col min="1797" max="1798" width="10.42578125" style="5" customWidth="1"/>
    <col min="1799" max="1801" width="15.85546875" style="5" customWidth="1"/>
    <col min="1802" max="1802" width="18.28515625" style="5" customWidth="1"/>
    <col min="1803" max="1804" width="20" style="5" customWidth="1"/>
    <col min="1805" max="1806" width="15.85546875" style="5" customWidth="1"/>
    <col min="1807" max="1807" width="18.7109375" style="5" customWidth="1"/>
    <col min="1808" max="1808" width="21.42578125" style="5" customWidth="1"/>
    <col min="1809" max="1809" width="30.140625" style="5" customWidth="1"/>
    <col min="1810" max="1810" width="14.42578125" style="5" customWidth="1"/>
    <col min="1811" max="2049" width="9.140625" style="5"/>
    <col min="2050" max="2050" width="5.28515625" style="5" customWidth="1"/>
    <col min="2051" max="2051" width="17.140625" style="5" customWidth="1"/>
    <col min="2052" max="2052" width="15.85546875" style="5" customWidth="1"/>
    <col min="2053" max="2054" width="10.42578125" style="5" customWidth="1"/>
    <col min="2055" max="2057" width="15.85546875" style="5" customWidth="1"/>
    <col min="2058" max="2058" width="18.28515625" style="5" customWidth="1"/>
    <col min="2059" max="2060" width="20" style="5" customWidth="1"/>
    <col min="2061" max="2062" width="15.85546875" style="5" customWidth="1"/>
    <col min="2063" max="2063" width="18.7109375" style="5" customWidth="1"/>
    <col min="2064" max="2064" width="21.42578125" style="5" customWidth="1"/>
    <col min="2065" max="2065" width="30.140625" style="5" customWidth="1"/>
    <col min="2066" max="2066" width="14.42578125" style="5" customWidth="1"/>
    <col min="2067" max="2305" width="9.140625" style="5"/>
    <col min="2306" max="2306" width="5.28515625" style="5" customWidth="1"/>
    <col min="2307" max="2307" width="17.140625" style="5" customWidth="1"/>
    <col min="2308" max="2308" width="15.85546875" style="5" customWidth="1"/>
    <col min="2309" max="2310" width="10.42578125" style="5" customWidth="1"/>
    <col min="2311" max="2313" width="15.85546875" style="5" customWidth="1"/>
    <col min="2314" max="2314" width="18.28515625" style="5" customWidth="1"/>
    <col min="2315" max="2316" width="20" style="5" customWidth="1"/>
    <col min="2317" max="2318" width="15.85546875" style="5" customWidth="1"/>
    <col min="2319" max="2319" width="18.7109375" style="5" customWidth="1"/>
    <col min="2320" max="2320" width="21.42578125" style="5" customWidth="1"/>
    <col min="2321" max="2321" width="30.140625" style="5" customWidth="1"/>
    <col min="2322" max="2322" width="14.42578125" style="5" customWidth="1"/>
    <col min="2323" max="2561" width="9.140625" style="5"/>
    <col min="2562" max="2562" width="5.28515625" style="5" customWidth="1"/>
    <col min="2563" max="2563" width="17.140625" style="5" customWidth="1"/>
    <col min="2564" max="2564" width="15.85546875" style="5" customWidth="1"/>
    <col min="2565" max="2566" width="10.42578125" style="5" customWidth="1"/>
    <col min="2567" max="2569" width="15.85546875" style="5" customWidth="1"/>
    <col min="2570" max="2570" width="18.28515625" style="5" customWidth="1"/>
    <col min="2571" max="2572" width="20" style="5" customWidth="1"/>
    <col min="2573" max="2574" width="15.85546875" style="5" customWidth="1"/>
    <col min="2575" max="2575" width="18.7109375" style="5" customWidth="1"/>
    <col min="2576" max="2576" width="21.42578125" style="5" customWidth="1"/>
    <col min="2577" max="2577" width="30.140625" style="5" customWidth="1"/>
    <col min="2578" max="2578" width="14.42578125" style="5" customWidth="1"/>
    <col min="2579" max="2817" width="9.140625" style="5"/>
    <col min="2818" max="2818" width="5.28515625" style="5" customWidth="1"/>
    <col min="2819" max="2819" width="17.140625" style="5" customWidth="1"/>
    <col min="2820" max="2820" width="15.85546875" style="5" customWidth="1"/>
    <col min="2821" max="2822" width="10.42578125" style="5" customWidth="1"/>
    <col min="2823" max="2825" width="15.85546875" style="5" customWidth="1"/>
    <col min="2826" max="2826" width="18.28515625" style="5" customWidth="1"/>
    <col min="2827" max="2828" width="20" style="5" customWidth="1"/>
    <col min="2829" max="2830" width="15.85546875" style="5" customWidth="1"/>
    <col min="2831" max="2831" width="18.7109375" style="5" customWidth="1"/>
    <col min="2832" max="2832" width="21.42578125" style="5" customWidth="1"/>
    <col min="2833" max="2833" width="30.140625" style="5" customWidth="1"/>
    <col min="2834" max="2834" width="14.42578125" style="5" customWidth="1"/>
    <col min="2835" max="3073" width="9.140625" style="5"/>
    <col min="3074" max="3074" width="5.28515625" style="5" customWidth="1"/>
    <col min="3075" max="3075" width="17.140625" style="5" customWidth="1"/>
    <col min="3076" max="3076" width="15.85546875" style="5" customWidth="1"/>
    <col min="3077" max="3078" width="10.42578125" style="5" customWidth="1"/>
    <col min="3079" max="3081" width="15.85546875" style="5" customWidth="1"/>
    <col min="3082" max="3082" width="18.28515625" style="5" customWidth="1"/>
    <col min="3083" max="3084" width="20" style="5" customWidth="1"/>
    <col min="3085" max="3086" width="15.85546875" style="5" customWidth="1"/>
    <col min="3087" max="3087" width="18.7109375" style="5" customWidth="1"/>
    <col min="3088" max="3088" width="21.42578125" style="5" customWidth="1"/>
    <col min="3089" max="3089" width="30.140625" style="5" customWidth="1"/>
    <col min="3090" max="3090" width="14.42578125" style="5" customWidth="1"/>
    <col min="3091" max="3329" width="9.140625" style="5"/>
    <col min="3330" max="3330" width="5.28515625" style="5" customWidth="1"/>
    <col min="3331" max="3331" width="17.140625" style="5" customWidth="1"/>
    <col min="3332" max="3332" width="15.85546875" style="5" customWidth="1"/>
    <col min="3333" max="3334" width="10.42578125" style="5" customWidth="1"/>
    <col min="3335" max="3337" width="15.85546875" style="5" customWidth="1"/>
    <col min="3338" max="3338" width="18.28515625" style="5" customWidth="1"/>
    <col min="3339" max="3340" width="20" style="5" customWidth="1"/>
    <col min="3341" max="3342" width="15.85546875" style="5" customWidth="1"/>
    <col min="3343" max="3343" width="18.7109375" style="5" customWidth="1"/>
    <col min="3344" max="3344" width="21.42578125" style="5" customWidth="1"/>
    <col min="3345" max="3345" width="30.140625" style="5" customWidth="1"/>
    <col min="3346" max="3346" width="14.42578125" style="5" customWidth="1"/>
    <col min="3347" max="3585" width="9.140625" style="5"/>
    <col min="3586" max="3586" width="5.28515625" style="5" customWidth="1"/>
    <col min="3587" max="3587" width="17.140625" style="5" customWidth="1"/>
    <col min="3588" max="3588" width="15.85546875" style="5" customWidth="1"/>
    <col min="3589" max="3590" width="10.42578125" style="5" customWidth="1"/>
    <col min="3591" max="3593" width="15.85546875" style="5" customWidth="1"/>
    <col min="3594" max="3594" width="18.28515625" style="5" customWidth="1"/>
    <col min="3595" max="3596" width="20" style="5" customWidth="1"/>
    <col min="3597" max="3598" width="15.85546875" style="5" customWidth="1"/>
    <col min="3599" max="3599" width="18.7109375" style="5" customWidth="1"/>
    <col min="3600" max="3600" width="21.42578125" style="5" customWidth="1"/>
    <col min="3601" max="3601" width="30.140625" style="5" customWidth="1"/>
    <col min="3602" max="3602" width="14.42578125" style="5" customWidth="1"/>
    <col min="3603" max="3841" width="9.140625" style="5"/>
    <col min="3842" max="3842" width="5.28515625" style="5" customWidth="1"/>
    <col min="3843" max="3843" width="17.140625" style="5" customWidth="1"/>
    <col min="3844" max="3844" width="15.85546875" style="5" customWidth="1"/>
    <col min="3845" max="3846" width="10.42578125" style="5" customWidth="1"/>
    <col min="3847" max="3849" width="15.85546875" style="5" customWidth="1"/>
    <col min="3850" max="3850" width="18.28515625" style="5" customWidth="1"/>
    <col min="3851" max="3852" width="20" style="5" customWidth="1"/>
    <col min="3853" max="3854" width="15.85546875" style="5" customWidth="1"/>
    <col min="3855" max="3855" width="18.7109375" style="5" customWidth="1"/>
    <col min="3856" max="3856" width="21.42578125" style="5" customWidth="1"/>
    <col min="3857" max="3857" width="30.140625" style="5" customWidth="1"/>
    <col min="3858" max="3858" width="14.42578125" style="5" customWidth="1"/>
    <col min="3859" max="4097" width="9.140625" style="5"/>
    <col min="4098" max="4098" width="5.28515625" style="5" customWidth="1"/>
    <col min="4099" max="4099" width="17.140625" style="5" customWidth="1"/>
    <col min="4100" max="4100" width="15.85546875" style="5" customWidth="1"/>
    <col min="4101" max="4102" width="10.42578125" style="5" customWidth="1"/>
    <col min="4103" max="4105" width="15.85546875" style="5" customWidth="1"/>
    <col min="4106" max="4106" width="18.28515625" style="5" customWidth="1"/>
    <col min="4107" max="4108" width="20" style="5" customWidth="1"/>
    <col min="4109" max="4110" width="15.85546875" style="5" customWidth="1"/>
    <col min="4111" max="4111" width="18.7109375" style="5" customWidth="1"/>
    <col min="4112" max="4112" width="21.42578125" style="5" customWidth="1"/>
    <col min="4113" max="4113" width="30.140625" style="5" customWidth="1"/>
    <col min="4114" max="4114" width="14.42578125" style="5" customWidth="1"/>
    <col min="4115" max="4353" width="9.140625" style="5"/>
    <col min="4354" max="4354" width="5.28515625" style="5" customWidth="1"/>
    <col min="4355" max="4355" width="17.140625" style="5" customWidth="1"/>
    <col min="4356" max="4356" width="15.85546875" style="5" customWidth="1"/>
    <col min="4357" max="4358" width="10.42578125" style="5" customWidth="1"/>
    <col min="4359" max="4361" width="15.85546875" style="5" customWidth="1"/>
    <col min="4362" max="4362" width="18.28515625" style="5" customWidth="1"/>
    <col min="4363" max="4364" width="20" style="5" customWidth="1"/>
    <col min="4365" max="4366" width="15.85546875" style="5" customWidth="1"/>
    <col min="4367" max="4367" width="18.7109375" style="5" customWidth="1"/>
    <col min="4368" max="4368" width="21.42578125" style="5" customWidth="1"/>
    <col min="4369" max="4369" width="30.140625" style="5" customWidth="1"/>
    <col min="4370" max="4370" width="14.42578125" style="5" customWidth="1"/>
    <col min="4371" max="4609" width="9.140625" style="5"/>
    <col min="4610" max="4610" width="5.28515625" style="5" customWidth="1"/>
    <col min="4611" max="4611" width="17.140625" style="5" customWidth="1"/>
    <col min="4612" max="4612" width="15.85546875" style="5" customWidth="1"/>
    <col min="4613" max="4614" width="10.42578125" style="5" customWidth="1"/>
    <col min="4615" max="4617" width="15.85546875" style="5" customWidth="1"/>
    <col min="4618" max="4618" width="18.28515625" style="5" customWidth="1"/>
    <col min="4619" max="4620" width="20" style="5" customWidth="1"/>
    <col min="4621" max="4622" width="15.85546875" style="5" customWidth="1"/>
    <col min="4623" max="4623" width="18.7109375" style="5" customWidth="1"/>
    <col min="4624" max="4624" width="21.42578125" style="5" customWidth="1"/>
    <col min="4625" max="4625" width="30.140625" style="5" customWidth="1"/>
    <col min="4626" max="4626" width="14.42578125" style="5" customWidth="1"/>
    <col min="4627" max="4865" width="9.140625" style="5"/>
    <col min="4866" max="4866" width="5.28515625" style="5" customWidth="1"/>
    <col min="4867" max="4867" width="17.140625" style="5" customWidth="1"/>
    <col min="4868" max="4868" width="15.85546875" style="5" customWidth="1"/>
    <col min="4869" max="4870" width="10.42578125" style="5" customWidth="1"/>
    <col min="4871" max="4873" width="15.85546875" style="5" customWidth="1"/>
    <col min="4874" max="4874" width="18.28515625" style="5" customWidth="1"/>
    <col min="4875" max="4876" width="20" style="5" customWidth="1"/>
    <col min="4877" max="4878" width="15.85546875" style="5" customWidth="1"/>
    <col min="4879" max="4879" width="18.7109375" style="5" customWidth="1"/>
    <col min="4880" max="4880" width="21.42578125" style="5" customWidth="1"/>
    <col min="4881" max="4881" width="30.140625" style="5" customWidth="1"/>
    <col min="4882" max="4882" width="14.42578125" style="5" customWidth="1"/>
    <col min="4883" max="5121" width="9.140625" style="5"/>
    <col min="5122" max="5122" width="5.28515625" style="5" customWidth="1"/>
    <col min="5123" max="5123" width="17.140625" style="5" customWidth="1"/>
    <col min="5124" max="5124" width="15.85546875" style="5" customWidth="1"/>
    <col min="5125" max="5126" width="10.42578125" style="5" customWidth="1"/>
    <col min="5127" max="5129" width="15.85546875" style="5" customWidth="1"/>
    <col min="5130" max="5130" width="18.28515625" style="5" customWidth="1"/>
    <col min="5131" max="5132" width="20" style="5" customWidth="1"/>
    <col min="5133" max="5134" width="15.85546875" style="5" customWidth="1"/>
    <col min="5135" max="5135" width="18.7109375" style="5" customWidth="1"/>
    <col min="5136" max="5136" width="21.42578125" style="5" customWidth="1"/>
    <col min="5137" max="5137" width="30.140625" style="5" customWidth="1"/>
    <col min="5138" max="5138" width="14.42578125" style="5" customWidth="1"/>
    <col min="5139" max="5377" width="9.140625" style="5"/>
    <col min="5378" max="5378" width="5.28515625" style="5" customWidth="1"/>
    <col min="5379" max="5379" width="17.140625" style="5" customWidth="1"/>
    <col min="5380" max="5380" width="15.85546875" style="5" customWidth="1"/>
    <col min="5381" max="5382" width="10.42578125" style="5" customWidth="1"/>
    <col min="5383" max="5385" width="15.85546875" style="5" customWidth="1"/>
    <col min="5386" max="5386" width="18.28515625" style="5" customWidth="1"/>
    <col min="5387" max="5388" width="20" style="5" customWidth="1"/>
    <col min="5389" max="5390" width="15.85546875" style="5" customWidth="1"/>
    <col min="5391" max="5391" width="18.7109375" style="5" customWidth="1"/>
    <col min="5392" max="5392" width="21.42578125" style="5" customWidth="1"/>
    <col min="5393" max="5393" width="30.140625" style="5" customWidth="1"/>
    <col min="5394" max="5394" width="14.42578125" style="5" customWidth="1"/>
    <col min="5395" max="5633" width="9.140625" style="5"/>
    <col min="5634" max="5634" width="5.28515625" style="5" customWidth="1"/>
    <col min="5635" max="5635" width="17.140625" style="5" customWidth="1"/>
    <col min="5636" max="5636" width="15.85546875" style="5" customWidth="1"/>
    <col min="5637" max="5638" width="10.42578125" style="5" customWidth="1"/>
    <col min="5639" max="5641" width="15.85546875" style="5" customWidth="1"/>
    <col min="5642" max="5642" width="18.28515625" style="5" customWidth="1"/>
    <col min="5643" max="5644" width="20" style="5" customWidth="1"/>
    <col min="5645" max="5646" width="15.85546875" style="5" customWidth="1"/>
    <col min="5647" max="5647" width="18.7109375" style="5" customWidth="1"/>
    <col min="5648" max="5648" width="21.42578125" style="5" customWidth="1"/>
    <col min="5649" max="5649" width="30.140625" style="5" customWidth="1"/>
    <col min="5650" max="5650" width="14.42578125" style="5" customWidth="1"/>
    <col min="5651" max="5889" width="9.140625" style="5"/>
    <col min="5890" max="5890" width="5.28515625" style="5" customWidth="1"/>
    <col min="5891" max="5891" width="17.140625" style="5" customWidth="1"/>
    <col min="5892" max="5892" width="15.85546875" style="5" customWidth="1"/>
    <col min="5893" max="5894" width="10.42578125" style="5" customWidth="1"/>
    <col min="5895" max="5897" width="15.85546875" style="5" customWidth="1"/>
    <col min="5898" max="5898" width="18.28515625" style="5" customWidth="1"/>
    <col min="5899" max="5900" width="20" style="5" customWidth="1"/>
    <col min="5901" max="5902" width="15.85546875" style="5" customWidth="1"/>
    <col min="5903" max="5903" width="18.7109375" style="5" customWidth="1"/>
    <col min="5904" max="5904" width="21.42578125" style="5" customWidth="1"/>
    <col min="5905" max="5905" width="30.140625" style="5" customWidth="1"/>
    <col min="5906" max="5906" width="14.42578125" style="5" customWidth="1"/>
    <col min="5907" max="6145" width="9.140625" style="5"/>
    <col min="6146" max="6146" width="5.28515625" style="5" customWidth="1"/>
    <col min="6147" max="6147" width="17.140625" style="5" customWidth="1"/>
    <col min="6148" max="6148" width="15.85546875" style="5" customWidth="1"/>
    <col min="6149" max="6150" width="10.42578125" style="5" customWidth="1"/>
    <col min="6151" max="6153" width="15.85546875" style="5" customWidth="1"/>
    <col min="6154" max="6154" width="18.28515625" style="5" customWidth="1"/>
    <col min="6155" max="6156" width="20" style="5" customWidth="1"/>
    <col min="6157" max="6158" width="15.85546875" style="5" customWidth="1"/>
    <col min="6159" max="6159" width="18.7109375" style="5" customWidth="1"/>
    <col min="6160" max="6160" width="21.42578125" style="5" customWidth="1"/>
    <col min="6161" max="6161" width="30.140625" style="5" customWidth="1"/>
    <col min="6162" max="6162" width="14.42578125" style="5" customWidth="1"/>
    <col min="6163" max="6401" width="9.140625" style="5"/>
    <col min="6402" max="6402" width="5.28515625" style="5" customWidth="1"/>
    <col min="6403" max="6403" width="17.140625" style="5" customWidth="1"/>
    <col min="6404" max="6404" width="15.85546875" style="5" customWidth="1"/>
    <col min="6405" max="6406" width="10.42578125" style="5" customWidth="1"/>
    <col min="6407" max="6409" width="15.85546875" style="5" customWidth="1"/>
    <col min="6410" max="6410" width="18.28515625" style="5" customWidth="1"/>
    <col min="6411" max="6412" width="20" style="5" customWidth="1"/>
    <col min="6413" max="6414" width="15.85546875" style="5" customWidth="1"/>
    <col min="6415" max="6415" width="18.7109375" style="5" customWidth="1"/>
    <col min="6416" max="6416" width="21.42578125" style="5" customWidth="1"/>
    <col min="6417" max="6417" width="30.140625" style="5" customWidth="1"/>
    <col min="6418" max="6418" width="14.42578125" style="5" customWidth="1"/>
    <col min="6419" max="6657" width="9.140625" style="5"/>
    <col min="6658" max="6658" width="5.28515625" style="5" customWidth="1"/>
    <col min="6659" max="6659" width="17.140625" style="5" customWidth="1"/>
    <col min="6660" max="6660" width="15.85546875" style="5" customWidth="1"/>
    <col min="6661" max="6662" width="10.42578125" style="5" customWidth="1"/>
    <col min="6663" max="6665" width="15.85546875" style="5" customWidth="1"/>
    <col min="6666" max="6666" width="18.28515625" style="5" customWidth="1"/>
    <col min="6667" max="6668" width="20" style="5" customWidth="1"/>
    <col min="6669" max="6670" width="15.85546875" style="5" customWidth="1"/>
    <col min="6671" max="6671" width="18.7109375" style="5" customWidth="1"/>
    <col min="6672" max="6672" width="21.42578125" style="5" customWidth="1"/>
    <col min="6673" max="6673" width="30.140625" style="5" customWidth="1"/>
    <col min="6674" max="6674" width="14.42578125" style="5" customWidth="1"/>
    <col min="6675" max="6913" width="9.140625" style="5"/>
    <col min="6914" max="6914" width="5.28515625" style="5" customWidth="1"/>
    <col min="6915" max="6915" width="17.140625" style="5" customWidth="1"/>
    <col min="6916" max="6916" width="15.85546875" style="5" customWidth="1"/>
    <col min="6917" max="6918" width="10.42578125" style="5" customWidth="1"/>
    <col min="6919" max="6921" width="15.85546875" style="5" customWidth="1"/>
    <col min="6922" max="6922" width="18.28515625" style="5" customWidth="1"/>
    <col min="6923" max="6924" width="20" style="5" customWidth="1"/>
    <col min="6925" max="6926" width="15.85546875" style="5" customWidth="1"/>
    <col min="6927" max="6927" width="18.7109375" style="5" customWidth="1"/>
    <col min="6928" max="6928" width="21.42578125" style="5" customWidth="1"/>
    <col min="6929" max="6929" width="30.140625" style="5" customWidth="1"/>
    <col min="6930" max="6930" width="14.42578125" style="5" customWidth="1"/>
    <col min="6931" max="7169" width="9.140625" style="5"/>
    <col min="7170" max="7170" width="5.28515625" style="5" customWidth="1"/>
    <col min="7171" max="7171" width="17.140625" style="5" customWidth="1"/>
    <col min="7172" max="7172" width="15.85546875" style="5" customWidth="1"/>
    <col min="7173" max="7174" width="10.42578125" style="5" customWidth="1"/>
    <col min="7175" max="7177" width="15.85546875" style="5" customWidth="1"/>
    <col min="7178" max="7178" width="18.28515625" style="5" customWidth="1"/>
    <col min="7179" max="7180" width="20" style="5" customWidth="1"/>
    <col min="7181" max="7182" width="15.85546875" style="5" customWidth="1"/>
    <col min="7183" max="7183" width="18.7109375" style="5" customWidth="1"/>
    <col min="7184" max="7184" width="21.42578125" style="5" customWidth="1"/>
    <col min="7185" max="7185" width="30.140625" style="5" customWidth="1"/>
    <col min="7186" max="7186" width="14.42578125" style="5" customWidth="1"/>
    <col min="7187" max="7425" width="9.140625" style="5"/>
    <col min="7426" max="7426" width="5.28515625" style="5" customWidth="1"/>
    <col min="7427" max="7427" width="17.140625" style="5" customWidth="1"/>
    <col min="7428" max="7428" width="15.85546875" style="5" customWidth="1"/>
    <col min="7429" max="7430" width="10.42578125" style="5" customWidth="1"/>
    <col min="7431" max="7433" width="15.85546875" style="5" customWidth="1"/>
    <col min="7434" max="7434" width="18.28515625" style="5" customWidth="1"/>
    <col min="7435" max="7436" width="20" style="5" customWidth="1"/>
    <col min="7437" max="7438" width="15.85546875" style="5" customWidth="1"/>
    <col min="7439" max="7439" width="18.7109375" style="5" customWidth="1"/>
    <col min="7440" max="7440" width="21.42578125" style="5" customWidth="1"/>
    <col min="7441" max="7441" width="30.140625" style="5" customWidth="1"/>
    <col min="7442" max="7442" width="14.42578125" style="5" customWidth="1"/>
    <col min="7443" max="7681" width="9.140625" style="5"/>
    <col min="7682" max="7682" width="5.28515625" style="5" customWidth="1"/>
    <col min="7683" max="7683" width="17.140625" style="5" customWidth="1"/>
    <col min="7684" max="7684" width="15.85546875" style="5" customWidth="1"/>
    <col min="7685" max="7686" width="10.42578125" style="5" customWidth="1"/>
    <col min="7687" max="7689" width="15.85546875" style="5" customWidth="1"/>
    <col min="7690" max="7690" width="18.28515625" style="5" customWidth="1"/>
    <col min="7691" max="7692" width="20" style="5" customWidth="1"/>
    <col min="7693" max="7694" width="15.85546875" style="5" customWidth="1"/>
    <col min="7695" max="7695" width="18.7109375" style="5" customWidth="1"/>
    <col min="7696" max="7696" width="21.42578125" style="5" customWidth="1"/>
    <col min="7697" max="7697" width="30.140625" style="5" customWidth="1"/>
    <col min="7698" max="7698" width="14.42578125" style="5" customWidth="1"/>
    <col min="7699" max="7937" width="9.140625" style="5"/>
    <col min="7938" max="7938" width="5.28515625" style="5" customWidth="1"/>
    <col min="7939" max="7939" width="17.140625" style="5" customWidth="1"/>
    <col min="7940" max="7940" width="15.85546875" style="5" customWidth="1"/>
    <col min="7941" max="7942" width="10.42578125" style="5" customWidth="1"/>
    <col min="7943" max="7945" width="15.85546875" style="5" customWidth="1"/>
    <col min="7946" max="7946" width="18.28515625" style="5" customWidth="1"/>
    <col min="7947" max="7948" width="20" style="5" customWidth="1"/>
    <col min="7949" max="7950" width="15.85546875" style="5" customWidth="1"/>
    <col min="7951" max="7951" width="18.7109375" style="5" customWidth="1"/>
    <col min="7952" max="7952" width="21.42578125" style="5" customWidth="1"/>
    <col min="7953" max="7953" width="30.140625" style="5" customWidth="1"/>
    <col min="7954" max="7954" width="14.42578125" style="5" customWidth="1"/>
    <col min="7955" max="8193" width="9.140625" style="5"/>
    <col min="8194" max="8194" width="5.28515625" style="5" customWidth="1"/>
    <col min="8195" max="8195" width="17.140625" style="5" customWidth="1"/>
    <col min="8196" max="8196" width="15.85546875" style="5" customWidth="1"/>
    <col min="8197" max="8198" width="10.42578125" style="5" customWidth="1"/>
    <col min="8199" max="8201" width="15.85546875" style="5" customWidth="1"/>
    <col min="8202" max="8202" width="18.28515625" style="5" customWidth="1"/>
    <col min="8203" max="8204" width="20" style="5" customWidth="1"/>
    <col min="8205" max="8206" width="15.85546875" style="5" customWidth="1"/>
    <col min="8207" max="8207" width="18.7109375" style="5" customWidth="1"/>
    <col min="8208" max="8208" width="21.42578125" style="5" customWidth="1"/>
    <col min="8209" max="8209" width="30.140625" style="5" customWidth="1"/>
    <col min="8210" max="8210" width="14.42578125" style="5" customWidth="1"/>
    <col min="8211" max="8449" width="9.140625" style="5"/>
    <col min="8450" max="8450" width="5.28515625" style="5" customWidth="1"/>
    <col min="8451" max="8451" width="17.140625" style="5" customWidth="1"/>
    <col min="8452" max="8452" width="15.85546875" style="5" customWidth="1"/>
    <col min="8453" max="8454" width="10.42578125" style="5" customWidth="1"/>
    <col min="8455" max="8457" width="15.85546875" style="5" customWidth="1"/>
    <col min="8458" max="8458" width="18.28515625" style="5" customWidth="1"/>
    <col min="8459" max="8460" width="20" style="5" customWidth="1"/>
    <col min="8461" max="8462" width="15.85546875" style="5" customWidth="1"/>
    <col min="8463" max="8463" width="18.7109375" style="5" customWidth="1"/>
    <col min="8464" max="8464" width="21.42578125" style="5" customWidth="1"/>
    <col min="8465" max="8465" width="30.140625" style="5" customWidth="1"/>
    <col min="8466" max="8466" width="14.42578125" style="5" customWidth="1"/>
    <col min="8467" max="8705" width="9.140625" style="5"/>
    <col min="8706" max="8706" width="5.28515625" style="5" customWidth="1"/>
    <col min="8707" max="8707" width="17.140625" style="5" customWidth="1"/>
    <col min="8708" max="8708" width="15.85546875" style="5" customWidth="1"/>
    <col min="8709" max="8710" width="10.42578125" style="5" customWidth="1"/>
    <col min="8711" max="8713" width="15.85546875" style="5" customWidth="1"/>
    <col min="8714" max="8714" width="18.28515625" style="5" customWidth="1"/>
    <col min="8715" max="8716" width="20" style="5" customWidth="1"/>
    <col min="8717" max="8718" width="15.85546875" style="5" customWidth="1"/>
    <col min="8719" max="8719" width="18.7109375" style="5" customWidth="1"/>
    <col min="8720" max="8720" width="21.42578125" style="5" customWidth="1"/>
    <col min="8721" max="8721" width="30.140625" style="5" customWidth="1"/>
    <col min="8722" max="8722" width="14.42578125" style="5" customWidth="1"/>
    <col min="8723" max="8961" width="9.140625" style="5"/>
    <col min="8962" max="8962" width="5.28515625" style="5" customWidth="1"/>
    <col min="8963" max="8963" width="17.140625" style="5" customWidth="1"/>
    <col min="8964" max="8964" width="15.85546875" style="5" customWidth="1"/>
    <col min="8965" max="8966" width="10.42578125" style="5" customWidth="1"/>
    <col min="8967" max="8969" width="15.85546875" style="5" customWidth="1"/>
    <col min="8970" max="8970" width="18.28515625" style="5" customWidth="1"/>
    <col min="8971" max="8972" width="20" style="5" customWidth="1"/>
    <col min="8973" max="8974" width="15.85546875" style="5" customWidth="1"/>
    <col min="8975" max="8975" width="18.7109375" style="5" customWidth="1"/>
    <col min="8976" max="8976" width="21.42578125" style="5" customWidth="1"/>
    <col min="8977" max="8977" width="30.140625" style="5" customWidth="1"/>
    <col min="8978" max="8978" width="14.42578125" style="5" customWidth="1"/>
    <col min="8979" max="9217" width="9.140625" style="5"/>
    <col min="9218" max="9218" width="5.28515625" style="5" customWidth="1"/>
    <col min="9219" max="9219" width="17.140625" style="5" customWidth="1"/>
    <col min="9220" max="9220" width="15.85546875" style="5" customWidth="1"/>
    <col min="9221" max="9222" width="10.42578125" style="5" customWidth="1"/>
    <col min="9223" max="9225" width="15.85546875" style="5" customWidth="1"/>
    <col min="9226" max="9226" width="18.28515625" style="5" customWidth="1"/>
    <col min="9227" max="9228" width="20" style="5" customWidth="1"/>
    <col min="9229" max="9230" width="15.85546875" style="5" customWidth="1"/>
    <col min="9231" max="9231" width="18.7109375" style="5" customWidth="1"/>
    <col min="9232" max="9232" width="21.42578125" style="5" customWidth="1"/>
    <col min="9233" max="9233" width="30.140625" style="5" customWidth="1"/>
    <col min="9234" max="9234" width="14.42578125" style="5" customWidth="1"/>
    <col min="9235" max="9473" width="9.140625" style="5"/>
    <col min="9474" max="9474" width="5.28515625" style="5" customWidth="1"/>
    <col min="9475" max="9475" width="17.140625" style="5" customWidth="1"/>
    <col min="9476" max="9476" width="15.85546875" style="5" customWidth="1"/>
    <col min="9477" max="9478" width="10.42578125" style="5" customWidth="1"/>
    <col min="9479" max="9481" width="15.85546875" style="5" customWidth="1"/>
    <col min="9482" max="9482" width="18.28515625" style="5" customWidth="1"/>
    <col min="9483" max="9484" width="20" style="5" customWidth="1"/>
    <col min="9485" max="9486" width="15.85546875" style="5" customWidth="1"/>
    <col min="9487" max="9487" width="18.7109375" style="5" customWidth="1"/>
    <col min="9488" max="9488" width="21.42578125" style="5" customWidth="1"/>
    <col min="9489" max="9489" width="30.140625" style="5" customWidth="1"/>
    <col min="9490" max="9490" width="14.42578125" style="5" customWidth="1"/>
    <col min="9491" max="9729" width="9.140625" style="5"/>
    <col min="9730" max="9730" width="5.28515625" style="5" customWidth="1"/>
    <col min="9731" max="9731" width="17.140625" style="5" customWidth="1"/>
    <col min="9732" max="9732" width="15.85546875" style="5" customWidth="1"/>
    <col min="9733" max="9734" width="10.42578125" style="5" customWidth="1"/>
    <col min="9735" max="9737" width="15.85546875" style="5" customWidth="1"/>
    <col min="9738" max="9738" width="18.28515625" style="5" customWidth="1"/>
    <col min="9739" max="9740" width="20" style="5" customWidth="1"/>
    <col min="9741" max="9742" width="15.85546875" style="5" customWidth="1"/>
    <col min="9743" max="9743" width="18.7109375" style="5" customWidth="1"/>
    <col min="9744" max="9744" width="21.42578125" style="5" customWidth="1"/>
    <col min="9745" max="9745" width="30.140625" style="5" customWidth="1"/>
    <col min="9746" max="9746" width="14.42578125" style="5" customWidth="1"/>
    <col min="9747" max="9985" width="9.140625" style="5"/>
    <col min="9986" max="9986" width="5.28515625" style="5" customWidth="1"/>
    <col min="9987" max="9987" width="17.140625" style="5" customWidth="1"/>
    <col min="9988" max="9988" width="15.85546875" style="5" customWidth="1"/>
    <col min="9989" max="9990" width="10.42578125" style="5" customWidth="1"/>
    <col min="9991" max="9993" width="15.85546875" style="5" customWidth="1"/>
    <col min="9994" max="9994" width="18.28515625" style="5" customWidth="1"/>
    <col min="9995" max="9996" width="20" style="5" customWidth="1"/>
    <col min="9997" max="9998" width="15.85546875" style="5" customWidth="1"/>
    <col min="9999" max="9999" width="18.7109375" style="5" customWidth="1"/>
    <col min="10000" max="10000" width="21.42578125" style="5" customWidth="1"/>
    <col min="10001" max="10001" width="30.140625" style="5" customWidth="1"/>
    <col min="10002" max="10002" width="14.42578125" style="5" customWidth="1"/>
    <col min="10003" max="10241" width="9.140625" style="5"/>
    <col min="10242" max="10242" width="5.28515625" style="5" customWidth="1"/>
    <col min="10243" max="10243" width="17.140625" style="5" customWidth="1"/>
    <col min="10244" max="10244" width="15.85546875" style="5" customWidth="1"/>
    <col min="10245" max="10246" width="10.42578125" style="5" customWidth="1"/>
    <col min="10247" max="10249" width="15.85546875" style="5" customWidth="1"/>
    <col min="10250" max="10250" width="18.28515625" style="5" customWidth="1"/>
    <col min="10251" max="10252" width="20" style="5" customWidth="1"/>
    <col min="10253" max="10254" width="15.85546875" style="5" customWidth="1"/>
    <col min="10255" max="10255" width="18.7109375" style="5" customWidth="1"/>
    <col min="10256" max="10256" width="21.42578125" style="5" customWidth="1"/>
    <col min="10257" max="10257" width="30.140625" style="5" customWidth="1"/>
    <col min="10258" max="10258" width="14.42578125" style="5" customWidth="1"/>
    <col min="10259" max="10497" width="9.140625" style="5"/>
    <col min="10498" max="10498" width="5.28515625" style="5" customWidth="1"/>
    <col min="10499" max="10499" width="17.140625" style="5" customWidth="1"/>
    <col min="10500" max="10500" width="15.85546875" style="5" customWidth="1"/>
    <col min="10501" max="10502" width="10.42578125" style="5" customWidth="1"/>
    <col min="10503" max="10505" width="15.85546875" style="5" customWidth="1"/>
    <col min="10506" max="10506" width="18.28515625" style="5" customWidth="1"/>
    <col min="10507" max="10508" width="20" style="5" customWidth="1"/>
    <col min="10509" max="10510" width="15.85546875" style="5" customWidth="1"/>
    <col min="10511" max="10511" width="18.7109375" style="5" customWidth="1"/>
    <col min="10512" max="10512" width="21.42578125" style="5" customWidth="1"/>
    <col min="10513" max="10513" width="30.140625" style="5" customWidth="1"/>
    <col min="10514" max="10514" width="14.42578125" style="5" customWidth="1"/>
    <col min="10515" max="10753" width="9.140625" style="5"/>
    <col min="10754" max="10754" width="5.28515625" style="5" customWidth="1"/>
    <col min="10755" max="10755" width="17.140625" style="5" customWidth="1"/>
    <col min="10756" max="10756" width="15.85546875" style="5" customWidth="1"/>
    <col min="10757" max="10758" width="10.42578125" style="5" customWidth="1"/>
    <col min="10759" max="10761" width="15.85546875" style="5" customWidth="1"/>
    <col min="10762" max="10762" width="18.28515625" style="5" customWidth="1"/>
    <col min="10763" max="10764" width="20" style="5" customWidth="1"/>
    <col min="10765" max="10766" width="15.85546875" style="5" customWidth="1"/>
    <col min="10767" max="10767" width="18.7109375" style="5" customWidth="1"/>
    <col min="10768" max="10768" width="21.42578125" style="5" customWidth="1"/>
    <col min="10769" max="10769" width="30.140625" style="5" customWidth="1"/>
    <col min="10770" max="10770" width="14.42578125" style="5" customWidth="1"/>
    <col min="10771" max="11009" width="9.140625" style="5"/>
    <col min="11010" max="11010" width="5.28515625" style="5" customWidth="1"/>
    <col min="11011" max="11011" width="17.140625" style="5" customWidth="1"/>
    <col min="11012" max="11012" width="15.85546875" style="5" customWidth="1"/>
    <col min="11013" max="11014" width="10.42578125" style="5" customWidth="1"/>
    <col min="11015" max="11017" width="15.85546875" style="5" customWidth="1"/>
    <col min="11018" max="11018" width="18.28515625" style="5" customWidth="1"/>
    <col min="11019" max="11020" width="20" style="5" customWidth="1"/>
    <col min="11021" max="11022" width="15.85546875" style="5" customWidth="1"/>
    <col min="11023" max="11023" width="18.7109375" style="5" customWidth="1"/>
    <col min="11024" max="11024" width="21.42578125" style="5" customWidth="1"/>
    <col min="11025" max="11025" width="30.140625" style="5" customWidth="1"/>
    <col min="11026" max="11026" width="14.42578125" style="5" customWidth="1"/>
    <col min="11027" max="11265" width="9.140625" style="5"/>
    <col min="11266" max="11266" width="5.28515625" style="5" customWidth="1"/>
    <col min="11267" max="11267" width="17.140625" style="5" customWidth="1"/>
    <col min="11268" max="11268" width="15.85546875" style="5" customWidth="1"/>
    <col min="11269" max="11270" width="10.42578125" style="5" customWidth="1"/>
    <col min="11271" max="11273" width="15.85546875" style="5" customWidth="1"/>
    <col min="11274" max="11274" width="18.28515625" style="5" customWidth="1"/>
    <col min="11275" max="11276" width="20" style="5" customWidth="1"/>
    <col min="11277" max="11278" width="15.85546875" style="5" customWidth="1"/>
    <col min="11279" max="11279" width="18.7109375" style="5" customWidth="1"/>
    <col min="11280" max="11280" width="21.42578125" style="5" customWidth="1"/>
    <col min="11281" max="11281" width="30.140625" style="5" customWidth="1"/>
    <col min="11282" max="11282" width="14.42578125" style="5" customWidth="1"/>
    <col min="11283" max="11521" width="9.140625" style="5"/>
    <col min="11522" max="11522" width="5.28515625" style="5" customWidth="1"/>
    <col min="11523" max="11523" width="17.140625" style="5" customWidth="1"/>
    <col min="11524" max="11524" width="15.85546875" style="5" customWidth="1"/>
    <col min="11525" max="11526" width="10.42578125" style="5" customWidth="1"/>
    <col min="11527" max="11529" width="15.85546875" style="5" customWidth="1"/>
    <col min="11530" max="11530" width="18.28515625" style="5" customWidth="1"/>
    <col min="11531" max="11532" width="20" style="5" customWidth="1"/>
    <col min="11533" max="11534" width="15.85546875" style="5" customWidth="1"/>
    <col min="11535" max="11535" width="18.7109375" style="5" customWidth="1"/>
    <col min="11536" max="11536" width="21.42578125" style="5" customWidth="1"/>
    <col min="11537" max="11537" width="30.140625" style="5" customWidth="1"/>
    <col min="11538" max="11538" width="14.42578125" style="5" customWidth="1"/>
    <col min="11539" max="11777" width="9.140625" style="5"/>
    <col min="11778" max="11778" width="5.28515625" style="5" customWidth="1"/>
    <col min="11779" max="11779" width="17.140625" style="5" customWidth="1"/>
    <col min="11780" max="11780" width="15.85546875" style="5" customWidth="1"/>
    <col min="11781" max="11782" width="10.42578125" style="5" customWidth="1"/>
    <col min="11783" max="11785" width="15.85546875" style="5" customWidth="1"/>
    <col min="11786" max="11786" width="18.28515625" style="5" customWidth="1"/>
    <col min="11787" max="11788" width="20" style="5" customWidth="1"/>
    <col min="11789" max="11790" width="15.85546875" style="5" customWidth="1"/>
    <col min="11791" max="11791" width="18.7109375" style="5" customWidth="1"/>
    <col min="11792" max="11792" width="21.42578125" style="5" customWidth="1"/>
    <col min="11793" max="11793" width="30.140625" style="5" customWidth="1"/>
    <col min="11794" max="11794" width="14.42578125" style="5" customWidth="1"/>
    <col min="11795" max="12033" width="9.140625" style="5"/>
    <col min="12034" max="12034" width="5.28515625" style="5" customWidth="1"/>
    <col min="12035" max="12035" width="17.140625" style="5" customWidth="1"/>
    <col min="12036" max="12036" width="15.85546875" style="5" customWidth="1"/>
    <col min="12037" max="12038" width="10.42578125" style="5" customWidth="1"/>
    <col min="12039" max="12041" width="15.85546875" style="5" customWidth="1"/>
    <col min="12042" max="12042" width="18.28515625" style="5" customWidth="1"/>
    <col min="12043" max="12044" width="20" style="5" customWidth="1"/>
    <col min="12045" max="12046" width="15.85546875" style="5" customWidth="1"/>
    <col min="12047" max="12047" width="18.7109375" style="5" customWidth="1"/>
    <col min="12048" max="12048" width="21.42578125" style="5" customWidth="1"/>
    <col min="12049" max="12049" width="30.140625" style="5" customWidth="1"/>
    <col min="12050" max="12050" width="14.42578125" style="5" customWidth="1"/>
    <col min="12051" max="12289" width="9.140625" style="5"/>
    <col min="12290" max="12290" width="5.28515625" style="5" customWidth="1"/>
    <col min="12291" max="12291" width="17.140625" style="5" customWidth="1"/>
    <col min="12292" max="12292" width="15.85546875" style="5" customWidth="1"/>
    <col min="12293" max="12294" width="10.42578125" style="5" customWidth="1"/>
    <col min="12295" max="12297" width="15.85546875" style="5" customWidth="1"/>
    <col min="12298" max="12298" width="18.28515625" style="5" customWidth="1"/>
    <col min="12299" max="12300" width="20" style="5" customWidth="1"/>
    <col min="12301" max="12302" width="15.85546875" style="5" customWidth="1"/>
    <col min="12303" max="12303" width="18.7109375" style="5" customWidth="1"/>
    <col min="12304" max="12304" width="21.42578125" style="5" customWidth="1"/>
    <col min="12305" max="12305" width="30.140625" style="5" customWidth="1"/>
    <col min="12306" max="12306" width="14.42578125" style="5" customWidth="1"/>
    <col min="12307" max="12545" width="9.140625" style="5"/>
    <col min="12546" max="12546" width="5.28515625" style="5" customWidth="1"/>
    <col min="12547" max="12547" width="17.140625" style="5" customWidth="1"/>
    <col min="12548" max="12548" width="15.85546875" style="5" customWidth="1"/>
    <col min="12549" max="12550" width="10.42578125" style="5" customWidth="1"/>
    <col min="12551" max="12553" width="15.85546875" style="5" customWidth="1"/>
    <col min="12554" max="12554" width="18.28515625" style="5" customWidth="1"/>
    <col min="12555" max="12556" width="20" style="5" customWidth="1"/>
    <col min="12557" max="12558" width="15.85546875" style="5" customWidth="1"/>
    <col min="12559" max="12559" width="18.7109375" style="5" customWidth="1"/>
    <col min="12560" max="12560" width="21.42578125" style="5" customWidth="1"/>
    <col min="12561" max="12561" width="30.140625" style="5" customWidth="1"/>
    <col min="12562" max="12562" width="14.42578125" style="5" customWidth="1"/>
    <col min="12563" max="12801" width="9.140625" style="5"/>
    <col min="12802" max="12802" width="5.28515625" style="5" customWidth="1"/>
    <col min="12803" max="12803" width="17.140625" style="5" customWidth="1"/>
    <col min="12804" max="12804" width="15.85546875" style="5" customWidth="1"/>
    <col min="12805" max="12806" width="10.42578125" style="5" customWidth="1"/>
    <col min="12807" max="12809" width="15.85546875" style="5" customWidth="1"/>
    <col min="12810" max="12810" width="18.28515625" style="5" customWidth="1"/>
    <col min="12811" max="12812" width="20" style="5" customWidth="1"/>
    <col min="12813" max="12814" width="15.85546875" style="5" customWidth="1"/>
    <col min="12815" max="12815" width="18.7109375" style="5" customWidth="1"/>
    <col min="12816" max="12816" width="21.42578125" style="5" customWidth="1"/>
    <col min="12817" max="12817" width="30.140625" style="5" customWidth="1"/>
    <col min="12818" max="12818" width="14.42578125" style="5" customWidth="1"/>
    <col min="12819" max="13057" width="9.140625" style="5"/>
    <col min="13058" max="13058" width="5.28515625" style="5" customWidth="1"/>
    <col min="13059" max="13059" width="17.140625" style="5" customWidth="1"/>
    <col min="13060" max="13060" width="15.85546875" style="5" customWidth="1"/>
    <col min="13061" max="13062" width="10.42578125" style="5" customWidth="1"/>
    <col min="13063" max="13065" width="15.85546875" style="5" customWidth="1"/>
    <col min="13066" max="13066" width="18.28515625" style="5" customWidth="1"/>
    <col min="13067" max="13068" width="20" style="5" customWidth="1"/>
    <col min="13069" max="13070" width="15.85546875" style="5" customWidth="1"/>
    <col min="13071" max="13071" width="18.7109375" style="5" customWidth="1"/>
    <col min="13072" max="13072" width="21.42578125" style="5" customWidth="1"/>
    <col min="13073" max="13073" width="30.140625" style="5" customWidth="1"/>
    <col min="13074" max="13074" width="14.42578125" style="5" customWidth="1"/>
    <col min="13075" max="13313" width="9.140625" style="5"/>
    <col min="13314" max="13314" width="5.28515625" style="5" customWidth="1"/>
    <col min="13315" max="13315" width="17.140625" style="5" customWidth="1"/>
    <col min="13316" max="13316" width="15.85546875" style="5" customWidth="1"/>
    <col min="13317" max="13318" width="10.42578125" style="5" customWidth="1"/>
    <col min="13319" max="13321" width="15.85546875" style="5" customWidth="1"/>
    <col min="13322" max="13322" width="18.28515625" style="5" customWidth="1"/>
    <col min="13323" max="13324" width="20" style="5" customWidth="1"/>
    <col min="13325" max="13326" width="15.85546875" style="5" customWidth="1"/>
    <col min="13327" max="13327" width="18.7109375" style="5" customWidth="1"/>
    <col min="13328" max="13328" width="21.42578125" style="5" customWidth="1"/>
    <col min="13329" max="13329" width="30.140625" style="5" customWidth="1"/>
    <col min="13330" max="13330" width="14.42578125" style="5" customWidth="1"/>
    <col min="13331" max="13569" width="9.140625" style="5"/>
    <col min="13570" max="13570" width="5.28515625" style="5" customWidth="1"/>
    <col min="13571" max="13571" width="17.140625" style="5" customWidth="1"/>
    <col min="13572" max="13572" width="15.85546875" style="5" customWidth="1"/>
    <col min="13573" max="13574" width="10.42578125" style="5" customWidth="1"/>
    <col min="13575" max="13577" width="15.85546875" style="5" customWidth="1"/>
    <col min="13578" max="13578" width="18.28515625" style="5" customWidth="1"/>
    <col min="13579" max="13580" width="20" style="5" customWidth="1"/>
    <col min="13581" max="13582" width="15.85546875" style="5" customWidth="1"/>
    <col min="13583" max="13583" width="18.7109375" style="5" customWidth="1"/>
    <col min="13584" max="13584" width="21.42578125" style="5" customWidth="1"/>
    <col min="13585" max="13585" width="30.140625" style="5" customWidth="1"/>
    <col min="13586" max="13586" width="14.42578125" style="5" customWidth="1"/>
    <col min="13587" max="13825" width="9.140625" style="5"/>
    <col min="13826" max="13826" width="5.28515625" style="5" customWidth="1"/>
    <col min="13827" max="13827" width="17.140625" style="5" customWidth="1"/>
    <col min="13828" max="13828" width="15.85546875" style="5" customWidth="1"/>
    <col min="13829" max="13830" width="10.42578125" style="5" customWidth="1"/>
    <col min="13831" max="13833" width="15.85546875" style="5" customWidth="1"/>
    <col min="13834" max="13834" width="18.28515625" style="5" customWidth="1"/>
    <col min="13835" max="13836" width="20" style="5" customWidth="1"/>
    <col min="13837" max="13838" width="15.85546875" style="5" customWidth="1"/>
    <col min="13839" max="13839" width="18.7109375" style="5" customWidth="1"/>
    <col min="13840" max="13840" width="21.42578125" style="5" customWidth="1"/>
    <col min="13841" max="13841" width="30.140625" style="5" customWidth="1"/>
    <col min="13842" max="13842" width="14.42578125" style="5" customWidth="1"/>
    <col min="13843" max="14081" width="9.140625" style="5"/>
    <col min="14082" max="14082" width="5.28515625" style="5" customWidth="1"/>
    <col min="14083" max="14083" width="17.140625" style="5" customWidth="1"/>
    <col min="14084" max="14084" width="15.85546875" style="5" customWidth="1"/>
    <col min="14085" max="14086" width="10.42578125" style="5" customWidth="1"/>
    <col min="14087" max="14089" width="15.85546875" style="5" customWidth="1"/>
    <col min="14090" max="14090" width="18.28515625" style="5" customWidth="1"/>
    <col min="14091" max="14092" width="20" style="5" customWidth="1"/>
    <col min="14093" max="14094" width="15.85546875" style="5" customWidth="1"/>
    <col min="14095" max="14095" width="18.7109375" style="5" customWidth="1"/>
    <col min="14096" max="14096" width="21.42578125" style="5" customWidth="1"/>
    <col min="14097" max="14097" width="30.140625" style="5" customWidth="1"/>
    <col min="14098" max="14098" width="14.42578125" style="5" customWidth="1"/>
    <col min="14099" max="14337" width="9.140625" style="5"/>
    <col min="14338" max="14338" width="5.28515625" style="5" customWidth="1"/>
    <col min="14339" max="14339" width="17.140625" style="5" customWidth="1"/>
    <col min="14340" max="14340" width="15.85546875" style="5" customWidth="1"/>
    <col min="14341" max="14342" width="10.42578125" style="5" customWidth="1"/>
    <col min="14343" max="14345" width="15.85546875" style="5" customWidth="1"/>
    <col min="14346" max="14346" width="18.28515625" style="5" customWidth="1"/>
    <col min="14347" max="14348" width="20" style="5" customWidth="1"/>
    <col min="14349" max="14350" width="15.85546875" style="5" customWidth="1"/>
    <col min="14351" max="14351" width="18.7109375" style="5" customWidth="1"/>
    <col min="14352" max="14352" width="21.42578125" style="5" customWidth="1"/>
    <col min="14353" max="14353" width="30.140625" style="5" customWidth="1"/>
    <col min="14354" max="14354" width="14.42578125" style="5" customWidth="1"/>
    <col min="14355" max="14593" width="9.140625" style="5"/>
    <col min="14594" max="14594" width="5.28515625" style="5" customWidth="1"/>
    <col min="14595" max="14595" width="17.140625" style="5" customWidth="1"/>
    <col min="14596" max="14596" width="15.85546875" style="5" customWidth="1"/>
    <col min="14597" max="14598" width="10.42578125" style="5" customWidth="1"/>
    <col min="14599" max="14601" width="15.85546875" style="5" customWidth="1"/>
    <col min="14602" max="14602" width="18.28515625" style="5" customWidth="1"/>
    <col min="14603" max="14604" width="20" style="5" customWidth="1"/>
    <col min="14605" max="14606" width="15.85546875" style="5" customWidth="1"/>
    <col min="14607" max="14607" width="18.7109375" style="5" customWidth="1"/>
    <col min="14608" max="14608" width="21.42578125" style="5" customWidth="1"/>
    <col min="14609" max="14609" width="30.140625" style="5" customWidth="1"/>
    <col min="14610" max="14610" width="14.42578125" style="5" customWidth="1"/>
    <col min="14611" max="14849" width="9.140625" style="5"/>
    <col min="14850" max="14850" width="5.28515625" style="5" customWidth="1"/>
    <col min="14851" max="14851" width="17.140625" style="5" customWidth="1"/>
    <col min="14852" max="14852" width="15.85546875" style="5" customWidth="1"/>
    <col min="14853" max="14854" width="10.42578125" style="5" customWidth="1"/>
    <col min="14855" max="14857" width="15.85546875" style="5" customWidth="1"/>
    <col min="14858" max="14858" width="18.28515625" style="5" customWidth="1"/>
    <col min="14859" max="14860" width="20" style="5" customWidth="1"/>
    <col min="14861" max="14862" width="15.85546875" style="5" customWidth="1"/>
    <col min="14863" max="14863" width="18.7109375" style="5" customWidth="1"/>
    <col min="14864" max="14864" width="21.42578125" style="5" customWidth="1"/>
    <col min="14865" max="14865" width="30.140625" style="5" customWidth="1"/>
    <col min="14866" max="14866" width="14.42578125" style="5" customWidth="1"/>
    <col min="14867" max="15105" width="9.140625" style="5"/>
    <col min="15106" max="15106" width="5.28515625" style="5" customWidth="1"/>
    <col min="15107" max="15107" width="17.140625" style="5" customWidth="1"/>
    <col min="15108" max="15108" width="15.85546875" style="5" customWidth="1"/>
    <col min="15109" max="15110" width="10.42578125" style="5" customWidth="1"/>
    <col min="15111" max="15113" width="15.85546875" style="5" customWidth="1"/>
    <col min="15114" max="15114" width="18.28515625" style="5" customWidth="1"/>
    <col min="15115" max="15116" width="20" style="5" customWidth="1"/>
    <col min="15117" max="15118" width="15.85546875" style="5" customWidth="1"/>
    <col min="15119" max="15119" width="18.7109375" style="5" customWidth="1"/>
    <col min="15120" max="15120" width="21.42578125" style="5" customWidth="1"/>
    <col min="15121" max="15121" width="30.140625" style="5" customWidth="1"/>
    <col min="15122" max="15122" width="14.42578125" style="5" customWidth="1"/>
    <col min="15123" max="15361" width="9.140625" style="5"/>
    <col min="15362" max="15362" width="5.28515625" style="5" customWidth="1"/>
    <col min="15363" max="15363" width="17.140625" style="5" customWidth="1"/>
    <col min="15364" max="15364" width="15.85546875" style="5" customWidth="1"/>
    <col min="15365" max="15366" width="10.42578125" style="5" customWidth="1"/>
    <col min="15367" max="15369" width="15.85546875" style="5" customWidth="1"/>
    <col min="15370" max="15370" width="18.28515625" style="5" customWidth="1"/>
    <col min="15371" max="15372" width="20" style="5" customWidth="1"/>
    <col min="15373" max="15374" width="15.85546875" style="5" customWidth="1"/>
    <col min="15375" max="15375" width="18.7109375" style="5" customWidth="1"/>
    <col min="15376" max="15376" width="21.42578125" style="5" customWidth="1"/>
    <col min="15377" max="15377" width="30.140625" style="5" customWidth="1"/>
    <col min="15378" max="15378" width="14.42578125" style="5" customWidth="1"/>
    <col min="15379" max="15617" width="9.140625" style="5"/>
    <col min="15618" max="15618" width="5.28515625" style="5" customWidth="1"/>
    <col min="15619" max="15619" width="17.140625" style="5" customWidth="1"/>
    <col min="15620" max="15620" width="15.85546875" style="5" customWidth="1"/>
    <col min="15621" max="15622" width="10.42578125" style="5" customWidth="1"/>
    <col min="15623" max="15625" width="15.85546875" style="5" customWidth="1"/>
    <col min="15626" max="15626" width="18.28515625" style="5" customWidth="1"/>
    <col min="15627" max="15628" width="20" style="5" customWidth="1"/>
    <col min="15629" max="15630" width="15.85546875" style="5" customWidth="1"/>
    <col min="15631" max="15631" width="18.7109375" style="5" customWidth="1"/>
    <col min="15632" max="15632" width="21.42578125" style="5" customWidth="1"/>
    <col min="15633" max="15633" width="30.140625" style="5" customWidth="1"/>
    <col min="15634" max="15634" width="14.42578125" style="5" customWidth="1"/>
    <col min="15635" max="15873" width="9.140625" style="5"/>
    <col min="15874" max="15874" width="5.28515625" style="5" customWidth="1"/>
    <col min="15875" max="15875" width="17.140625" style="5" customWidth="1"/>
    <col min="15876" max="15876" width="15.85546875" style="5" customWidth="1"/>
    <col min="15877" max="15878" width="10.42578125" style="5" customWidth="1"/>
    <col min="15879" max="15881" width="15.85546875" style="5" customWidth="1"/>
    <col min="15882" max="15882" width="18.28515625" style="5" customWidth="1"/>
    <col min="15883" max="15884" width="20" style="5" customWidth="1"/>
    <col min="15885" max="15886" width="15.85546875" style="5" customWidth="1"/>
    <col min="15887" max="15887" width="18.7109375" style="5" customWidth="1"/>
    <col min="15888" max="15888" width="21.42578125" style="5" customWidth="1"/>
    <col min="15889" max="15889" width="30.140625" style="5" customWidth="1"/>
    <col min="15890" max="15890" width="14.42578125" style="5" customWidth="1"/>
    <col min="15891" max="16129" width="9.140625" style="5"/>
    <col min="16130" max="16130" width="5.28515625" style="5" customWidth="1"/>
    <col min="16131" max="16131" width="17.140625" style="5" customWidth="1"/>
    <col min="16132" max="16132" width="15.85546875" style="5" customWidth="1"/>
    <col min="16133" max="16134" width="10.42578125" style="5" customWidth="1"/>
    <col min="16135" max="16137" width="15.85546875" style="5" customWidth="1"/>
    <col min="16138" max="16138" width="18.28515625" style="5" customWidth="1"/>
    <col min="16139" max="16140" width="20" style="5" customWidth="1"/>
    <col min="16141" max="16142" width="15.85546875" style="5" customWidth="1"/>
    <col min="16143" max="16143" width="18.7109375" style="5" customWidth="1"/>
    <col min="16144" max="16144" width="21.42578125" style="5" customWidth="1"/>
    <col min="16145" max="16145" width="30.140625" style="5" customWidth="1"/>
    <col min="16146" max="16146" width="14.42578125" style="5" customWidth="1"/>
    <col min="16147" max="16384" width="9.140625" style="5"/>
  </cols>
  <sheetData>
    <row r="2" spans="1:18">
      <c r="A2" s="996" t="s">
        <v>30</v>
      </c>
      <c r="B2" s="996"/>
      <c r="C2" s="996"/>
      <c r="D2" s="996"/>
      <c r="E2" s="996"/>
      <c r="F2" s="996"/>
      <c r="G2" s="996"/>
      <c r="H2" s="996"/>
      <c r="I2" s="996"/>
      <c r="J2" s="996"/>
      <c r="K2" s="996"/>
      <c r="L2" s="996"/>
      <c r="M2" s="996"/>
      <c r="N2" s="996"/>
      <c r="O2" s="996"/>
      <c r="P2" s="996"/>
      <c r="Q2" s="996"/>
    </row>
    <row r="3" spans="1:18">
      <c r="A3" s="996"/>
      <c r="B3" s="996"/>
      <c r="C3" s="996"/>
      <c r="D3" s="996"/>
      <c r="E3" s="996"/>
      <c r="F3" s="996"/>
      <c r="G3" s="996"/>
      <c r="H3" s="996"/>
      <c r="I3" s="996"/>
      <c r="J3" s="996"/>
      <c r="K3" s="996"/>
      <c r="L3" s="996"/>
      <c r="M3" s="996"/>
      <c r="N3" s="996"/>
      <c r="O3" s="996"/>
      <c r="P3" s="996"/>
      <c r="Q3" s="996"/>
    </row>
    <row r="4" spans="1:18" ht="38.25" customHeight="1">
      <c r="A4" s="997" t="s">
        <v>0</v>
      </c>
      <c r="B4" s="997" t="s">
        <v>1</v>
      </c>
      <c r="C4" s="997" t="s">
        <v>2</v>
      </c>
      <c r="D4" s="997" t="s">
        <v>3</v>
      </c>
      <c r="E4" s="997"/>
      <c r="F4" s="997" t="s">
        <v>4</v>
      </c>
      <c r="G4" s="997"/>
      <c r="H4" s="994" t="s">
        <v>58</v>
      </c>
      <c r="I4" s="994" t="s">
        <v>31</v>
      </c>
      <c r="J4" s="833" t="s">
        <v>614</v>
      </c>
      <c r="K4" s="982" t="s">
        <v>19</v>
      </c>
      <c r="L4" s="985" t="s">
        <v>10</v>
      </c>
      <c r="M4" s="986"/>
      <c r="N4" s="987"/>
      <c r="O4" s="816" t="s">
        <v>11</v>
      </c>
      <c r="P4" s="816"/>
      <c r="Q4" s="816"/>
      <c r="R4" s="990" t="s">
        <v>18</v>
      </c>
    </row>
    <row r="5" spans="1:18" ht="18" customHeight="1">
      <c r="A5" s="997"/>
      <c r="B5" s="997"/>
      <c r="C5" s="997"/>
      <c r="D5" s="994" t="s">
        <v>5</v>
      </c>
      <c r="E5" s="994" t="s">
        <v>6</v>
      </c>
      <c r="F5" s="994" t="s">
        <v>7</v>
      </c>
      <c r="G5" s="994" t="s">
        <v>8</v>
      </c>
      <c r="H5" s="998"/>
      <c r="I5" s="998"/>
      <c r="J5" s="834"/>
      <c r="K5" s="983"/>
      <c r="L5" s="985" t="s">
        <v>20</v>
      </c>
      <c r="M5" s="1000" t="s">
        <v>21</v>
      </c>
      <c r="N5" s="1001"/>
      <c r="O5" s="825" t="s">
        <v>14</v>
      </c>
      <c r="P5" s="825" t="s">
        <v>15</v>
      </c>
      <c r="Q5" s="825" t="s">
        <v>16</v>
      </c>
      <c r="R5" s="991"/>
    </row>
    <row r="6" spans="1:18" ht="43.5" customHeight="1">
      <c r="A6" s="997"/>
      <c r="B6" s="997"/>
      <c r="C6" s="997"/>
      <c r="D6" s="995"/>
      <c r="E6" s="995"/>
      <c r="F6" s="995"/>
      <c r="G6" s="995"/>
      <c r="H6" s="995"/>
      <c r="I6" s="995"/>
      <c r="J6" s="835"/>
      <c r="K6" s="984"/>
      <c r="L6" s="999"/>
      <c r="M6" s="11" t="s">
        <v>12</v>
      </c>
      <c r="N6" s="11" t="s">
        <v>13</v>
      </c>
      <c r="O6" s="826"/>
      <c r="P6" s="826"/>
      <c r="Q6" s="826"/>
      <c r="R6" s="992"/>
    </row>
    <row r="7" spans="1:18" ht="15.75">
      <c r="A7" s="993" t="s">
        <v>188</v>
      </c>
      <c r="B7" s="993"/>
      <c r="C7" s="993"/>
      <c r="D7" s="993"/>
      <c r="E7" s="993"/>
      <c r="F7" s="993"/>
      <c r="G7" s="993"/>
      <c r="H7" s="993"/>
      <c r="I7" s="993"/>
      <c r="J7" s="993"/>
      <c r="K7" s="993"/>
      <c r="L7" s="993"/>
      <c r="M7" s="993"/>
      <c r="N7" s="993"/>
      <c r="O7" s="7"/>
      <c r="P7" s="7"/>
      <c r="Q7" s="7"/>
      <c r="R7" s="6"/>
    </row>
    <row r="8" spans="1:18" s="43" customFormat="1" ht="18.75" customHeight="1">
      <c r="A8" s="830" t="s">
        <v>623</v>
      </c>
      <c r="B8" s="831"/>
      <c r="C8" s="831"/>
      <c r="D8" s="831"/>
      <c r="E8" s="831"/>
      <c r="F8" s="831"/>
      <c r="G8" s="831"/>
      <c r="H8" s="831"/>
      <c r="I8" s="831"/>
      <c r="J8" s="831"/>
      <c r="K8" s="832"/>
      <c r="L8" s="48"/>
      <c r="M8" s="48">
        <v>7000000</v>
      </c>
      <c r="N8" s="48"/>
      <c r="O8" s="49"/>
      <c r="P8" s="46"/>
      <c r="Q8" s="46"/>
      <c r="R8" s="47"/>
    </row>
    <row r="9" spans="1:18" ht="75" customHeight="1">
      <c r="A9" s="455">
        <v>1</v>
      </c>
      <c r="B9" s="458" t="s">
        <v>892</v>
      </c>
      <c r="C9" s="458" t="s">
        <v>893</v>
      </c>
      <c r="D9" s="462" t="s">
        <v>894</v>
      </c>
      <c r="E9" s="467" t="s">
        <v>895</v>
      </c>
      <c r="F9" s="459">
        <v>44713</v>
      </c>
      <c r="G9" s="459">
        <v>44743</v>
      </c>
      <c r="H9" s="455"/>
      <c r="I9" s="455"/>
      <c r="J9" s="455"/>
      <c r="K9" s="455"/>
      <c r="L9" s="463">
        <v>4501328.4000000004</v>
      </c>
      <c r="M9" s="463">
        <v>4321275.3</v>
      </c>
      <c r="N9" s="463">
        <v>180053.1</v>
      </c>
      <c r="O9" s="456"/>
      <c r="P9" s="456"/>
      <c r="Q9" s="456"/>
      <c r="R9" s="468" t="s">
        <v>896</v>
      </c>
    </row>
    <row r="10" spans="1:18" ht="75">
      <c r="A10" s="455">
        <v>2</v>
      </c>
      <c r="B10" s="464" t="s">
        <v>897</v>
      </c>
      <c r="C10" s="458" t="s">
        <v>898</v>
      </c>
      <c r="D10" s="462" t="s">
        <v>894</v>
      </c>
      <c r="E10" s="457" t="s">
        <v>899</v>
      </c>
      <c r="F10" s="459">
        <v>44743</v>
      </c>
      <c r="G10" s="459">
        <v>44774</v>
      </c>
      <c r="H10" s="455"/>
      <c r="I10" s="455"/>
      <c r="J10" s="455"/>
      <c r="K10" s="455"/>
      <c r="L10" s="463">
        <v>1324869.6000000001</v>
      </c>
      <c r="M10" s="463">
        <v>1271874.82</v>
      </c>
      <c r="N10" s="463">
        <v>52994.78</v>
      </c>
      <c r="O10" s="456"/>
      <c r="P10" s="456"/>
      <c r="Q10" s="456"/>
      <c r="R10" s="468" t="s">
        <v>896</v>
      </c>
    </row>
    <row r="11" spans="1:18" ht="75" customHeight="1">
      <c r="A11" s="455">
        <v>3</v>
      </c>
      <c r="B11" s="458" t="s">
        <v>900</v>
      </c>
      <c r="C11" s="458" t="s">
        <v>898</v>
      </c>
      <c r="D11" s="455" t="s">
        <v>340</v>
      </c>
      <c r="E11" s="457" t="s">
        <v>901</v>
      </c>
      <c r="F11" s="459">
        <v>44774</v>
      </c>
      <c r="G11" s="459">
        <v>44805</v>
      </c>
      <c r="H11" s="455"/>
      <c r="I11" s="455"/>
      <c r="J11" s="455"/>
      <c r="K11" s="455"/>
      <c r="L11" s="461">
        <v>6335775.5999999996</v>
      </c>
      <c r="M11" s="461">
        <v>1406849.88</v>
      </c>
      <c r="N11" s="461">
        <v>4928925.72</v>
      </c>
      <c r="O11" s="456"/>
      <c r="P11" s="456"/>
      <c r="Q11" s="456"/>
      <c r="R11" s="468" t="s">
        <v>896</v>
      </c>
    </row>
    <row r="12" spans="1:18">
      <c r="A12" s="988" t="s">
        <v>430</v>
      </c>
      <c r="B12" s="989"/>
      <c r="C12" s="989"/>
      <c r="D12" s="989"/>
      <c r="E12" s="989"/>
      <c r="F12" s="989"/>
      <c r="G12" s="989"/>
      <c r="H12" s="989"/>
      <c r="I12" s="989"/>
      <c r="J12" s="989"/>
      <c r="K12" s="989"/>
      <c r="L12" s="989"/>
      <c r="M12" s="989"/>
      <c r="N12" s="989"/>
      <c r="O12" s="989"/>
      <c r="P12" s="989"/>
      <c r="Q12" s="989"/>
      <c r="R12" s="989"/>
    </row>
    <row r="13" spans="1:18" ht="75">
      <c r="A13" s="394">
        <v>1</v>
      </c>
      <c r="B13" s="623" t="s">
        <v>902</v>
      </c>
      <c r="C13" s="458" t="s">
        <v>898</v>
      </c>
      <c r="D13" s="462" t="s">
        <v>894</v>
      </c>
      <c r="E13" s="457" t="s">
        <v>903</v>
      </c>
      <c r="F13" s="459">
        <v>44743</v>
      </c>
      <c r="G13" s="459">
        <v>44774</v>
      </c>
      <c r="H13" s="460"/>
      <c r="I13" s="460"/>
      <c r="J13" s="460"/>
      <c r="K13" s="460"/>
      <c r="L13" s="465">
        <v>4380079</v>
      </c>
      <c r="M13" s="466">
        <v>2190039.5</v>
      </c>
      <c r="N13" s="466">
        <v>2190039.5</v>
      </c>
      <c r="O13" s="460"/>
      <c r="P13" s="460"/>
      <c r="Q13" s="460"/>
      <c r="R13" s="468" t="s">
        <v>896</v>
      </c>
    </row>
  </sheetData>
  <mergeCells count="25">
    <mergeCell ref="A2:Q3"/>
    <mergeCell ref="O4:Q4"/>
    <mergeCell ref="A4:A6"/>
    <mergeCell ref="B4:B6"/>
    <mergeCell ref="C4:C6"/>
    <mergeCell ref="D4:E4"/>
    <mergeCell ref="F4:G4"/>
    <mergeCell ref="H4:H6"/>
    <mergeCell ref="J4:J6"/>
    <mergeCell ref="L5:L6"/>
    <mergeCell ref="M5:N5"/>
    <mergeCell ref="P5:P6"/>
    <mergeCell ref="Q5:Q6"/>
    <mergeCell ref="D5:D6"/>
    <mergeCell ref="O5:O6"/>
    <mergeCell ref="I4:I6"/>
    <mergeCell ref="K4:K6"/>
    <mergeCell ref="L4:N4"/>
    <mergeCell ref="A12:R12"/>
    <mergeCell ref="R4:R6"/>
    <mergeCell ref="A8:K8"/>
    <mergeCell ref="A7:N7"/>
    <mergeCell ref="E5:E6"/>
    <mergeCell ref="F5:F6"/>
    <mergeCell ref="G5:G6"/>
  </mergeCells>
  <pageMargins left="0.7" right="0.7" top="0.75" bottom="0.75" header="0.3" footer="0.3"/>
</worksheet>
</file>

<file path=xl/worksheets/sheet21.xml><?xml version="1.0" encoding="utf-8"?>
<worksheet xmlns="http://schemas.openxmlformats.org/spreadsheetml/2006/main" xmlns:r="http://schemas.openxmlformats.org/officeDocument/2006/relationships">
  <sheetPr>
    <tabColor rgb="FF7030A0"/>
  </sheetPr>
  <dimension ref="A1:R22"/>
  <sheetViews>
    <sheetView zoomScale="70" zoomScaleNormal="70" workbookViewId="0">
      <selection activeCell="M9" sqref="M9:M10"/>
    </sheetView>
  </sheetViews>
  <sheetFormatPr defaultRowHeight="15"/>
  <cols>
    <col min="1" max="1" width="5.28515625" style="5" customWidth="1"/>
    <col min="2" max="2" width="28" style="18" customWidth="1"/>
    <col min="3" max="3" width="15.85546875" style="5" customWidth="1"/>
    <col min="4" max="4" width="10.42578125" style="5" customWidth="1"/>
    <col min="5" max="5" width="12.85546875" style="5" customWidth="1"/>
    <col min="6" max="7" width="15.85546875" style="5" customWidth="1"/>
    <col min="8" max="8" width="22.42578125" style="5" customWidth="1"/>
    <col min="9" max="9" width="18.28515625" style="5" customWidth="1"/>
    <col min="10" max="10" width="18.28515625" style="50" customWidth="1"/>
    <col min="11" max="12" width="20" style="5" customWidth="1"/>
    <col min="13" max="13" width="26.7109375" style="5" customWidth="1"/>
    <col min="14" max="14" width="19.28515625" style="5" customWidth="1"/>
    <col min="15" max="15" width="18.7109375" style="5" customWidth="1"/>
    <col min="16" max="16" width="21.42578125" style="5" customWidth="1"/>
    <col min="17" max="17" width="30.140625" style="5" customWidth="1"/>
    <col min="18" max="18" width="23.42578125" style="5" customWidth="1"/>
    <col min="19" max="1026" width="8.7109375" style="5" customWidth="1"/>
    <col min="1027" max="16384" width="9.140625" style="5"/>
  </cols>
  <sheetData>
    <row r="1" spans="1:18">
      <c r="A1" s="97"/>
      <c r="B1" s="99"/>
      <c r="C1" s="97"/>
      <c r="D1" s="97"/>
      <c r="E1" s="97"/>
      <c r="F1" s="97"/>
      <c r="G1" s="97"/>
      <c r="H1" s="97"/>
      <c r="I1" s="97"/>
      <c r="J1" s="97"/>
      <c r="K1" s="97"/>
      <c r="L1" s="97"/>
      <c r="M1" s="97"/>
      <c r="N1" s="97"/>
      <c r="O1" s="97"/>
      <c r="P1" s="97"/>
      <c r="Q1" s="97"/>
      <c r="R1" s="97"/>
    </row>
    <row r="2" spans="1:18" ht="13.9" customHeight="1">
      <c r="A2" s="1009" t="s">
        <v>30</v>
      </c>
      <c r="B2" s="1009"/>
      <c r="C2" s="1009"/>
      <c r="D2" s="1009"/>
      <c r="E2" s="1009"/>
      <c r="F2" s="1009"/>
      <c r="G2" s="1009"/>
      <c r="H2" s="1009"/>
      <c r="I2" s="1009"/>
      <c r="J2" s="1009"/>
      <c r="K2" s="1009"/>
      <c r="L2" s="1009"/>
      <c r="M2" s="1009"/>
      <c r="N2" s="1009"/>
      <c r="O2" s="1009"/>
      <c r="P2" s="1009"/>
      <c r="Q2" s="1009"/>
      <c r="R2" s="1009"/>
    </row>
    <row r="3" spans="1:18" ht="24.75" customHeight="1">
      <c r="A3" s="1009"/>
      <c r="B3" s="1009"/>
      <c r="C3" s="1009"/>
      <c r="D3" s="1009"/>
      <c r="E3" s="1009"/>
      <c r="F3" s="1009"/>
      <c r="G3" s="1009"/>
      <c r="H3" s="1009"/>
      <c r="I3" s="1009"/>
      <c r="J3" s="1009"/>
      <c r="K3" s="1009"/>
      <c r="L3" s="1009"/>
      <c r="M3" s="1009"/>
      <c r="N3" s="1009"/>
      <c r="O3" s="1009"/>
      <c r="P3" s="1009"/>
      <c r="Q3" s="1009"/>
      <c r="R3" s="1009"/>
    </row>
    <row r="4" spans="1:18" ht="38.25" customHeight="1">
      <c r="A4" s="1003" t="s">
        <v>0</v>
      </c>
      <c r="B4" s="1003" t="s">
        <v>1</v>
      </c>
      <c r="C4" s="1003" t="s">
        <v>2</v>
      </c>
      <c r="D4" s="1003" t="s">
        <v>3</v>
      </c>
      <c r="E4" s="1003"/>
      <c r="F4" s="1003" t="s">
        <v>4</v>
      </c>
      <c r="G4" s="1003"/>
      <c r="H4" s="1003" t="s">
        <v>58</v>
      </c>
      <c r="I4" s="1003" t="s">
        <v>31</v>
      </c>
      <c r="J4" s="1010" t="s">
        <v>614</v>
      </c>
      <c r="K4" s="1006" t="s">
        <v>19</v>
      </c>
      <c r="L4" s="1011" t="s">
        <v>10</v>
      </c>
      <c r="M4" s="1011"/>
      <c r="N4" s="1011"/>
      <c r="O4" s="1004" t="s">
        <v>11</v>
      </c>
      <c r="P4" s="1004"/>
      <c r="Q4" s="1004"/>
      <c r="R4" s="1002" t="s">
        <v>18</v>
      </c>
    </row>
    <row r="5" spans="1:18" ht="18" customHeight="1">
      <c r="A5" s="1003"/>
      <c r="B5" s="1003"/>
      <c r="C5" s="1003"/>
      <c r="D5" s="1003" t="s">
        <v>5</v>
      </c>
      <c r="E5" s="1003" t="s">
        <v>280</v>
      </c>
      <c r="F5" s="1003" t="s">
        <v>7</v>
      </c>
      <c r="G5" s="1003" t="s">
        <v>8</v>
      </c>
      <c r="H5" s="1003"/>
      <c r="I5" s="1003"/>
      <c r="J5" s="1010"/>
      <c r="K5" s="1006"/>
      <c r="L5" s="1005" t="s">
        <v>20</v>
      </c>
      <c r="M5" s="1006" t="s">
        <v>21</v>
      </c>
      <c r="N5" s="1006"/>
      <c r="O5" s="1004" t="s">
        <v>14</v>
      </c>
      <c r="P5" s="1004" t="s">
        <v>15</v>
      </c>
      <c r="Q5" s="1004" t="s">
        <v>16</v>
      </c>
      <c r="R5" s="1002"/>
    </row>
    <row r="6" spans="1:18" ht="43.5" customHeight="1">
      <c r="A6" s="1003"/>
      <c r="B6" s="1003"/>
      <c r="C6" s="1003"/>
      <c r="D6" s="1003"/>
      <c r="E6" s="1003"/>
      <c r="F6" s="1003"/>
      <c r="G6" s="1003"/>
      <c r="H6" s="1003"/>
      <c r="I6" s="1003"/>
      <c r="J6" s="1010"/>
      <c r="K6" s="1006"/>
      <c r="L6" s="1005"/>
      <c r="M6" s="54" t="s">
        <v>12</v>
      </c>
      <c r="N6" s="54" t="s">
        <v>13</v>
      </c>
      <c r="O6" s="1004"/>
      <c r="P6" s="1004"/>
      <c r="Q6" s="1004"/>
      <c r="R6" s="1002"/>
    </row>
    <row r="7" spans="1:18" ht="15" customHeight="1">
      <c r="A7" s="1007" t="s">
        <v>281</v>
      </c>
      <c r="B7" s="1007"/>
      <c r="C7" s="1007"/>
      <c r="D7" s="1007"/>
      <c r="E7" s="1007"/>
      <c r="F7" s="1007"/>
      <c r="G7" s="1007"/>
      <c r="H7" s="1007"/>
      <c r="I7" s="1007"/>
      <c r="J7" s="1007"/>
      <c r="K7" s="1007"/>
      <c r="L7" s="1007"/>
      <c r="M7" s="1007"/>
      <c r="N7" s="1007"/>
      <c r="O7" s="1007"/>
      <c r="P7" s="1007"/>
      <c r="Q7" s="1007"/>
      <c r="R7" s="1007"/>
    </row>
    <row r="8" spans="1:18" s="43" customFormat="1" ht="24.75" customHeight="1">
      <c r="A8" s="830" t="s">
        <v>623</v>
      </c>
      <c r="B8" s="831"/>
      <c r="C8" s="831"/>
      <c r="D8" s="831"/>
      <c r="E8" s="831"/>
      <c r="F8" s="831"/>
      <c r="G8" s="831"/>
      <c r="H8" s="831"/>
      <c r="I8" s="831"/>
      <c r="J8" s="831"/>
      <c r="K8" s="832"/>
      <c r="L8" s="104"/>
      <c r="M8" s="104">
        <f>7000000+20000000</f>
        <v>27000000</v>
      </c>
      <c r="N8" s="104"/>
      <c r="O8" s="105"/>
      <c r="P8" s="106"/>
      <c r="Q8" s="106"/>
      <c r="R8" s="107"/>
    </row>
    <row r="9" spans="1:18" ht="94.5">
      <c r="A9" s="533">
        <v>1</v>
      </c>
      <c r="B9" s="533" t="s">
        <v>282</v>
      </c>
      <c r="C9" s="533" t="s">
        <v>22</v>
      </c>
      <c r="D9" s="533" t="s">
        <v>283</v>
      </c>
      <c r="E9" s="533" t="s">
        <v>284</v>
      </c>
      <c r="F9" s="555">
        <v>44713</v>
      </c>
      <c r="G9" s="555">
        <v>44805</v>
      </c>
      <c r="H9" s="533">
        <v>5014746</v>
      </c>
      <c r="I9" s="533"/>
      <c r="J9" s="533" t="s">
        <v>690</v>
      </c>
      <c r="K9" s="533"/>
      <c r="L9" s="533">
        <v>5014746</v>
      </c>
      <c r="M9" s="533">
        <v>4861502.3</v>
      </c>
      <c r="N9" s="533">
        <v>153243.70000000001</v>
      </c>
      <c r="O9" s="532"/>
      <c r="P9" s="532"/>
      <c r="Q9" s="532"/>
      <c r="R9" s="554" t="s">
        <v>691</v>
      </c>
    </row>
    <row r="10" spans="1:18" ht="94.5">
      <c r="A10" s="533">
        <v>2</v>
      </c>
      <c r="B10" s="533" t="s">
        <v>285</v>
      </c>
      <c r="C10" s="533" t="s">
        <v>22</v>
      </c>
      <c r="D10" s="533" t="s">
        <v>283</v>
      </c>
      <c r="E10" s="533" t="s">
        <v>286</v>
      </c>
      <c r="F10" s="555">
        <v>44713</v>
      </c>
      <c r="G10" s="555">
        <v>44805</v>
      </c>
      <c r="H10" s="533">
        <v>1173709</v>
      </c>
      <c r="I10" s="533"/>
      <c r="J10" s="533" t="s">
        <v>692</v>
      </c>
      <c r="K10" s="533"/>
      <c r="L10" s="533">
        <v>1173709</v>
      </c>
      <c r="M10" s="533">
        <v>1138497.7</v>
      </c>
      <c r="N10" s="533">
        <v>35212</v>
      </c>
      <c r="O10" s="532"/>
      <c r="P10" s="532"/>
      <c r="Q10" s="532"/>
      <c r="R10" s="556" t="s">
        <v>693</v>
      </c>
    </row>
    <row r="11" spans="1:18" ht="78.75">
      <c r="A11" s="533">
        <v>3</v>
      </c>
      <c r="B11" s="533" t="s">
        <v>484</v>
      </c>
      <c r="C11" s="533" t="s">
        <v>22</v>
      </c>
      <c r="D11" s="533" t="s">
        <v>283</v>
      </c>
      <c r="E11" s="533" t="s">
        <v>287</v>
      </c>
      <c r="F11" s="555">
        <v>44713</v>
      </c>
      <c r="G11" s="555">
        <v>44805</v>
      </c>
      <c r="H11" s="533">
        <v>794599</v>
      </c>
      <c r="I11" s="533"/>
      <c r="J11" s="533"/>
      <c r="K11" s="533"/>
      <c r="L11" s="533">
        <v>889028.4</v>
      </c>
      <c r="M11" s="533">
        <v>500000</v>
      </c>
      <c r="N11" s="533">
        <v>398028.4</v>
      </c>
      <c r="O11" s="532"/>
      <c r="P11" s="532"/>
      <c r="Q11" s="532"/>
      <c r="R11" s="554" t="s">
        <v>694</v>
      </c>
    </row>
    <row r="12" spans="1:18" ht="83.25" customHeight="1">
      <c r="A12" s="533">
        <v>4</v>
      </c>
      <c r="B12" s="533" t="s">
        <v>288</v>
      </c>
      <c r="C12" s="557" t="s">
        <v>22</v>
      </c>
      <c r="D12" s="533" t="s">
        <v>283</v>
      </c>
      <c r="E12" s="533" t="s">
        <v>289</v>
      </c>
      <c r="F12" s="555">
        <v>44713</v>
      </c>
      <c r="G12" s="555">
        <v>44805</v>
      </c>
      <c r="H12" s="533">
        <v>512213</v>
      </c>
      <c r="I12" s="533"/>
      <c r="J12" s="533"/>
      <c r="K12" s="533"/>
      <c r="L12" s="533">
        <v>512213</v>
      </c>
      <c r="M12" s="533">
        <v>500000</v>
      </c>
      <c r="N12" s="533">
        <v>12213</v>
      </c>
      <c r="O12" s="532"/>
      <c r="P12" s="532"/>
      <c r="Q12" s="532"/>
      <c r="R12" s="554" t="s">
        <v>485</v>
      </c>
    </row>
    <row r="13" spans="1:18" ht="15" customHeight="1">
      <c r="A13" s="1008" t="s">
        <v>272</v>
      </c>
      <c r="B13" s="1008"/>
      <c r="C13" s="1008"/>
      <c r="D13" s="1008"/>
      <c r="E13" s="1008"/>
      <c r="F13" s="1008"/>
      <c r="G13" s="1008"/>
      <c r="H13" s="1008"/>
      <c r="I13" s="1008"/>
      <c r="J13" s="1008"/>
      <c r="K13" s="1008"/>
      <c r="L13" s="1008"/>
      <c r="M13" s="1008"/>
      <c r="N13" s="1008"/>
      <c r="O13" s="1008"/>
      <c r="P13" s="1008"/>
      <c r="Q13" s="1008"/>
      <c r="R13" s="1008"/>
    </row>
    <row r="14" spans="1:18" ht="94.5">
      <c r="A14" s="533">
        <v>1</v>
      </c>
      <c r="B14" s="533" t="s">
        <v>290</v>
      </c>
      <c r="C14" s="533" t="s">
        <v>22</v>
      </c>
      <c r="D14" s="533" t="s">
        <v>283</v>
      </c>
      <c r="E14" s="533" t="s">
        <v>291</v>
      </c>
      <c r="F14" s="555">
        <v>44713</v>
      </c>
      <c r="G14" s="555">
        <v>44805</v>
      </c>
      <c r="H14" s="533">
        <v>5769650</v>
      </c>
      <c r="I14" s="533"/>
      <c r="J14" s="533" t="s">
        <v>695</v>
      </c>
      <c r="K14" s="533"/>
      <c r="L14" s="533">
        <v>5769654</v>
      </c>
      <c r="M14" s="533">
        <v>2884827</v>
      </c>
      <c r="N14" s="533">
        <v>2884827</v>
      </c>
      <c r="O14" s="532"/>
      <c r="P14" s="532"/>
      <c r="Q14" s="532"/>
      <c r="R14" s="554" t="s">
        <v>696</v>
      </c>
    </row>
    <row r="15" spans="1:18" ht="110.25">
      <c r="A15" s="533">
        <v>2</v>
      </c>
      <c r="B15" s="533" t="s">
        <v>486</v>
      </c>
      <c r="C15" s="533" t="s">
        <v>22</v>
      </c>
      <c r="D15" s="533" t="s">
        <v>283</v>
      </c>
      <c r="E15" s="533" t="s">
        <v>487</v>
      </c>
      <c r="F15" s="555">
        <v>44713</v>
      </c>
      <c r="G15" s="555" t="s">
        <v>632</v>
      </c>
      <c r="H15" s="533">
        <v>1913729</v>
      </c>
      <c r="I15" s="533"/>
      <c r="J15" s="533"/>
      <c r="K15" s="533"/>
      <c r="L15" s="533">
        <v>2089869.6</v>
      </c>
      <c r="M15" s="533">
        <v>956864.5</v>
      </c>
      <c r="N15" s="533">
        <v>1133005.1000000001</v>
      </c>
      <c r="O15" s="532"/>
      <c r="P15" s="532"/>
      <c r="Q15" s="532"/>
      <c r="R15" s="558" t="s">
        <v>488</v>
      </c>
    </row>
    <row r="16" spans="1:18" ht="78.75">
      <c r="A16" s="533">
        <v>3</v>
      </c>
      <c r="B16" s="533" t="s">
        <v>292</v>
      </c>
      <c r="C16" s="533" t="s">
        <v>22</v>
      </c>
      <c r="D16" s="533" t="s">
        <v>283</v>
      </c>
      <c r="E16" s="533" t="s">
        <v>489</v>
      </c>
      <c r="F16" s="555">
        <v>44713</v>
      </c>
      <c r="G16" s="555">
        <v>44805</v>
      </c>
      <c r="H16" s="533">
        <v>271621</v>
      </c>
      <c r="I16" s="533"/>
      <c r="J16" s="533"/>
      <c r="K16" s="533"/>
      <c r="L16" s="533">
        <v>271621</v>
      </c>
      <c r="M16" s="533">
        <v>135810.5</v>
      </c>
      <c r="N16" s="533">
        <v>135810.5</v>
      </c>
      <c r="O16" s="532"/>
      <c r="P16" s="532"/>
      <c r="Q16" s="532"/>
      <c r="R16" s="554" t="s">
        <v>485</v>
      </c>
    </row>
    <row r="17" spans="1:18" ht="94.5" customHeight="1">
      <c r="A17" s="533">
        <v>4</v>
      </c>
      <c r="B17" s="533" t="s">
        <v>916</v>
      </c>
      <c r="C17" s="533" t="s">
        <v>22</v>
      </c>
      <c r="D17" s="533" t="s">
        <v>283</v>
      </c>
      <c r="E17" s="533" t="s">
        <v>490</v>
      </c>
      <c r="F17" s="555">
        <v>44713</v>
      </c>
      <c r="G17" s="555">
        <v>44835</v>
      </c>
      <c r="H17" s="533">
        <v>2869876</v>
      </c>
      <c r="I17" s="533"/>
      <c r="J17" s="533"/>
      <c r="K17" s="533"/>
      <c r="L17" s="533">
        <v>2869876</v>
      </c>
      <c r="M17" s="533">
        <v>1434938</v>
      </c>
      <c r="N17" s="533">
        <v>1434938</v>
      </c>
      <c r="O17" s="532"/>
      <c r="P17" s="532"/>
      <c r="Q17" s="532"/>
      <c r="R17" s="554" t="s">
        <v>491</v>
      </c>
    </row>
    <row r="18" spans="1:18" ht="63">
      <c r="A18" s="533"/>
      <c r="B18" s="533" t="s">
        <v>917</v>
      </c>
      <c r="C18" s="533" t="s">
        <v>22</v>
      </c>
      <c r="D18" s="533" t="s">
        <v>283</v>
      </c>
      <c r="E18" s="533" t="s">
        <v>918</v>
      </c>
      <c r="F18" s="555"/>
      <c r="G18" s="555">
        <v>44805</v>
      </c>
      <c r="H18" s="533">
        <v>7215880</v>
      </c>
      <c r="I18" s="533"/>
      <c r="J18" s="533"/>
      <c r="K18" s="533"/>
      <c r="L18" s="533">
        <v>7215880</v>
      </c>
      <c r="M18" s="533">
        <v>6999403</v>
      </c>
      <c r="N18" s="533">
        <v>216477</v>
      </c>
      <c r="O18" s="532"/>
      <c r="P18" s="532"/>
      <c r="Q18" s="532"/>
      <c r="R18" s="554"/>
    </row>
    <row r="19" spans="1:18" ht="25.5" customHeight="1">
      <c r="A19" s="533"/>
      <c r="B19" s="533" t="s">
        <v>919</v>
      </c>
      <c r="C19" s="533" t="s">
        <v>22</v>
      </c>
      <c r="D19" s="533"/>
      <c r="E19" s="533"/>
      <c r="F19" s="555"/>
      <c r="G19" s="555"/>
      <c r="H19" s="533">
        <v>5000000</v>
      </c>
      <c r="I19" s="533"/>
      <c r="J19" s="533"/>
      <c r="K19" s="533"/>
      <c r="L19" s="533"/>
      <c r="M19" s="533" t="s">
        <v>920</v>
      </c>
      <c r="N19" s="533"/>
      <c r="O19" s="532"/>
      <c r="P19" s="532"/>
      <c r="Q19" s="532"/>
      <c r="R19" s="554"/>
    </row>
    <row r="20" spans="1:18" ht="63">
      <c r="A20" s="533"/>
      <c r="B20" s="533" t="s">
        <v>921</v>
      </c>
      <c r="C20" s="533" t="s">
        <v>22</v>
      </c>
      <c r="D20" s="533"/>
      <c r="E20" s="533"/>
      <c r="F20" s="555"/>
      <c r="G20" s="555"/>
      <c r="H20" s="533">
        <v>4200000</v>
      </c>
      <c r="I20" s="533"/>
      <c r="J20" s="533"/>
      <c r="K20" s="533"/>
      <c r="L20" s="533"/>
      <c r="M20" s="533">
        <v>4000597</v>
      </c>
      <c r="N20" s="533"/>
      <c r="O20" s="532"/>
      <c r="P20" s="532"/>
      <c r="Q20" s="532"/>
      <c r="R20" s="554"/>
    </row>
    <row r="21" spans="1:18" ht="63">
      <c r="A21" s="533"/>
      <c r="B21" s="533" t="s">
        <v>922</v>
      </c>
      <c r="C21" s="533" t="s">
        <v>22</v>
      </c>
      <c r="D21" s="533"/>
      <c r="E21" s="533" t="s">
        <v>923</v>
      </c>
      <c r="F21" s="555"/>
      <c r="G21" s="555"/>
      <c r="H21" s="533">
        <v>2430000</v>
      </c>
      <c r="I21" s="533"/>
      <c r="J21" s="533"/>
      <c r="K21" s="533"/>
      <c r="L21" s="533"/>
      <c r="M21" s="533">
        <v>2430000</v>
      </c>
      <c r="N21" s="533"/>
      <c r="O21" s="532"/>
      <c r="P21" s="532"/>
      <c r="Q21" s="532"/>
      <c r="R21" s="554"/>
    </row>
    <row r="22" spans="1:18" ht="63">
      <c r="A22" s="533"/>
      <c r="B22" s="533" t="s">
        <v>924</v>
      </c>
      <c r="C22" s="533" t="s">
        <v>22</v>
      </c>
      <c r="D22" s="533"/>
      <c r="E22" s="533" t="s">
        <v>925</v>
      </c>
      <c r="F22" s="555"/>
      <c r="G22" s="555"/>
      <c r="H22" s="533">
        <v>1570000</v>
      </c>
      <c r="I22" s="533"/>
      <c r="J22" s="533"/>
      <c r="K22" s="533"/>
      <c r="L22" s="533"/>
      <c r="M22" s="533">
        <v>1570000</v>
      </c>
      <c r="N22" s="533"/>
      <c r="O22" s="532"/>
      <c r="P22" s="532"/>
      <c r="Q22" s="532"/>
      <c r="R22" s="554"/>
    </row>
  </sheetData>
  <mergeCells count="25">
    <mergeCell ref="A7:R7"/>
    <mergeCell ref="A8:K8"/>
    <mergeCell ref="A13:R13"/>
    <mergeCell ref="A2:R3"/>
    <mergeCell ref="A4:A6"/>
    <mergeCell ref="B4:B6"/>
    <mergeCell ref="C4:C6"/>
    <mergeCell ref="D4:E4"/>
    <mergeCell ref="F4:G4"/>
    <mergeCell ref="H4:H6"/>
    <mergeCell ref="I4:I6"/>
    <mergeCell ref="J4:J6"/>
    <mergeCell ref="K4:K6"/>
    <mergeCell ref="L4:N4"/>
    <mergeCell ref="O4:Q4"/>
    <mergeCell ref="G5:G6"/>
    <mergeCell ref="R4:R6"/>
    <mergeCell ref="D5:D6"/>
    <mergeCell ref="E5:E6"/>
    <mergeCell ref="F5:F6"/>
    <mergeCell ref="Q5:Q6"/>
    <mergeCell ref="L5:L6"/>
    <mergeCell ref="M5:N5"/>
    <mergeCell ref="O5:O6"/>
    <mergeCell ref="P5:P6"/>
  </mergeCells>
  <pageMargins left="0.7" right="0.7" top="0.75" bottom="0.75" header="0.3" footer="0.3"/>
</worksheet>
</file>

<file path=xl/worksheets/sheet22.xml><?xml version="1.0" encoding="utf-8"?>
<worksheet xmlns="http://schemas.openxmlformats.org/spreadsheetml/2006/main" xmlns:r="http://schemas.openxmlformats.org/officeDocument/2006/relationships">
  <sheetPr>
    <tabColor rgb="FF7030A0"/>
  </sheetPr>
  <dimension ref="A2:R15"/>
  <sheetViews>
    <sheetView zoomScale="70" zoomScaleNormal="70" workbookViewId="0">
      <selection activeCell="M9" sqref="M9:M11"/>
    </sheetView>
  </sheetViews>
  <sheetFormatPr defaultRowHeight="15"/>
  <cols>
    <col min="1" max="1" width="5.28515625" style="5" customWidth="1"/>
    <col min="2" max="2" width="32.42578125" style="5" customWidth="1"/>
    <col min="3" max="3" width="15.85546875" style="5" customWidth="1"/>
    <col min="4" max="5" width="10.42578125" style="5" customWidth="1"/>
    <col min="6" max="8" width="15.85546875" style="5" customWidth="1"/>
    <col min="9" max="9" width="18.28515625" style="5" customWidth="1"/>
    <col min="10" max="10" width="23.5703125" style="50" customWidth="1"/>
    <col min="11" max="12" width="20" style="5" customWidth="1"/>
    <col min="13" max="13" width="26.85546875" style="5" customWidth="1"/>
    <col min="14" max="14" width="15.85546875" style="5" customWidth="1"/>
    <col min="15" max="15" width="18.7109375" style="5" customWidth="1"/>
    <col min="16" max="16" width="21.42578125" style="5" customWidth="1"/>
    <col min="17" max="17" width="30.140625" style="5" customWidth="1"/>
    <col min="18" max="18" width="27.140625" style="5" customWidth="1"/>
    <col min="19" max="16384" width="9.140625" style="5"/>
  </cols>
  <sheetData>
    <row r="2" spans="1:18">
      <c r="A2" s="801" t="s">
        <v>441</v>
      </c>
      <c r="B2" s="801"/>
      <c r="C2" s="801"/>
      <c r="D2" s="801"/>
      <c r="E2" s="801"/>
      <c r="F2" s="801"/>
      <c r="G2" s="801"/>
      <c r="H2" s="801"/>
      <c r="I2" s="801"/>
      <c r="J2" s="801"/>
      <c r="K2" s="801"/>
      <c r="L2" s="801"/>
      <c r="M2" s="801"/>
      <c r="N2" s="801"/>
      <c r="O2" s="801"/>
      <c r="P2" s="801"/>
      <c r="Q2" s="801"/>
    </row>
    <row r="3" spans="1:18">
      <c r="A3" s="801"/>
      <c r="B3" s="801"/>
      <c r="C3" s="801"/>
      <c r="D3" s="801"/>
      <c r="E3" s="801"/>
      <c r="F3" s="801"/>
      <c r="G3" s="801"/>
      <c r="H3" s="801"/>
      <c r="I3" s="801"/>
      <c r="J3" s="801"/>
      <c r="K3" s="801"/>
      <c r="L3" s="801"/>
      <c r="M3" s="801"/>
      <c r="N3" s="801"/>
      <c r="O3" s="801"/>
      <c r="P3" s="801"/>
      <c r="Q3" s="801"/>
    </row>
    <row r="4" spans="1:18" ht="15.75">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76.5" customHeight="1">
      <c r="A6" s="798"/>
      <c r="B6" s="798"/>
      <c r="C6" s="798"/>
      <c r="D6" s="820"/>
      <c r="E6" s="820"/>
      <c r="F6" s="820"/>
      <c r="G6" s="820"/>
      <c r="H6" s="820"/>
      <c r="I6" s="820"/>
      <c r="J6" s="835"/>
      <c r="K6" s="844"/>
      <c r="L6" s="822"/>
      <c r="M6" s="15" t="s">
        <v>12</v>
      </c>
      <c r="N6" s="15" t="s">
        <v>13</v>
      </c>
      <c r="O6" s="826"/>
      <c r="P6" s="826"/>
      <c r="Q6" s="826"/>
      <c r="R6" s="819"/>
    </row>
    <row r="7" spans="1:18" ht="15.75" customHeight="1">
      <c r="A7" s="827" t="s">
        <v>317</v>
      </c>
      <c r="B7" s="828"/>
      <c r="C7" s="828"/>
      <c r="D7" s="828"/>
      <c r="E7" s="828"/>
      <c r="F7" s="828"/>
      <c r="G7" s="828"/>
      <c r="H7" s="828"/>
      <c r="I7" s="828"/>
      <c r="J7" s="828"/>
      <c r="K7" s="828"/>
      <c r="L7" s="828"/>
      <c r="M7" s="828"/>
      <c r="N7" s="828"/>
      <c r="O7" s="828"/>
      <c r="P7" s="828"/>
      <c r="Q7" s="828"/>
      <c r="R7" s="829"/>
    </row>
    <row r="8" spans="1:18" s="43" customFormat="1" ht="15.75" customHeight="1">
      <c r="A8" s="830" t="s">
        <v>623</v>
      </c>
      <c r="B8" s="831"/>
      <c r="C8" s="831"/>
      <c r="D8" s="831"/>
      <c r="E8" s="831"/>
      <c r="F8" s="831"/>
      <c r="G8" s="831"/>
      <c r="H8" s="831"/>
      <c r="I8" s="831"/>
      <c r="J8" s="831"/>
      <c r="K8" s="832"/>
      <c r="L8" s="48"/>
      <c r="M8" s="48">
        <v>15000000</v>
      </c>
      <c r="N8" s="48"/>
      <c r="O8" s="49"/>
      <c r="P8" s="46"/>
      <c r="Q8" s="46"/>
      <c r="R8" s="47"/>
    </row>
    <row r="9" spans="1:18" ht="78.75">
      <c r="A9" s="627">
        <v>1</v>
      </c>
      <c r="B9" s="627" t="s">
        <v>318</v>
      </c>
      <c r="C9" s="627" t="s">
        <v>68</v>
      </c>
      <c r="D9" s="627" t="s">
        <v>319</v>
      </c>
      <c r="E9" s="627" t="s">
        <v>320</v>
      </c>
      <c r="F9" s="629">
        <v>44696</v>
      </c>
      <c r="G9" s="629">
        <v>44805</v>
      </c>
      <c r="H9" s="630">
        <v>7145386</v>
      </c>
      <c r="I9" s="627" t="s">
        <v>92</v>
      </c>
      <c r="J9" s="638" t="s">
        <v>929</v>
      </c>
      <c r="K9" s="627" t="s">
        <v>930</v>
      </c>
      <c r="L9" s="631">
        <v>7109659.0700000003</v>
      </c>
      <c r="M9" s="631">
        <v>6754176.1164999995</v>
      </c>
      <c r="N9" s="631">
        <v>355482.95350000006</v>
      </c>
      <c r="O9" s="628" t="s">
        <v>109</v>
      </c>
      <c r="P9" s="628" t="s">
        <v>109</v>
      </c>
      <c r="Q9" s="628" t="s">
        <v>109</v>
      </c>
      <c r="R9" s="633" t="s">
        <v>931</v>
      </c>
    </row>
    <row r="10" spans="1:18" ht="75">
      <c r="A10" s="632">
        <v>2</v>
      </c>
      <c r="B10" s="632" t="s">
        <v>321</v>
      </c>
      <c r="C10" s="632" t="s">
        <v>322</v>
      </c>
      <c r="D10" s="632" t="s">
        <v>323</v>
      </c>
      <c r="E10" s="632" t="s">
        <v>678</v>
      </c>
      <c r="F10" s="634" t="s">
        <v>324</v>
      </c>
      <c r="G10" s="634" t="s">
        <v>325</v>
      </c>
      <c r="H10" s="636">
        <v>3277624.8</v>
      </c>
      <c r="I10" s="627" t="s">
        <v>92</v>
      </c>
      <c r="J10" s="638" t="s">
        <v>932</v>
      </c>
      <c r="K10" s="627" t="s">
        <v>933</v>
      </c>
      <c r="L10" s="636">
        <v>3277624.8</v>
      </c>
      <c r="M10" s="631">
        <v>3113743.5599999996</v>
      </c>
      <c r="N10" s="631">
        <v>163881.24</v>
      </c>
      <c r="O10" s="628" t="s">
        <v>109</v>
      </c>
      <c r="P10" s="628" t="s">
        <v>109</v>
      </c>
      <c r="Q10" s="628" t="s">
        <v>109</v>
      </c>
      <c r="R10" s="633" t="s">
        <v>931</v>
      </c>
    </row>
    <row r="11" spans="1:18" ht="63">
      <c r="A11" s="632">
        <v>3</v>
      </c>
      <c r="B11" s="632" t="s">
        <v>326</v>
      </c>
      <c r="C11" s="632" t="s">
        <v>327</v>
      </c>
      <c r="D11" s="632" t="s">
        <v>319</v>
      </c>
      <c r="E11" s="632" t="s">
        <v>794</v>
      </c>
      <c r="F11" s="632" t="s">
        <v>328</v>
      </c>
      <c r="G11" s="632" t="s">
        <v>329</v>
      </c>
      <c r="H11" s="636">
        <v>4109709.6</v>
      </c>
      <c r="I11" s="627" t="s">
        <v>92</v>
      </c>
      <c r="J11" s="627"/>
      <c r="K11" s="627" t="s">
        <v>92</v>
      </c>
      <c r="L11" s="636">
        <v>4109709.6</v>
      </c>
      <c r="M11" s="631">
        <v>3904224.12</v>
      </c>
      <c r="N11" s="631">
        <v>205485.48</v>
      </c>
      <c r="O11" s="628" t="s">
        <v>109</v>
      </c>
      <c r="P11" s="628" t="s">
        <v>109</v>
      </c>
      <c r="Q11" s="628" t="s">
        <v>109</v>
      </c>
      <c r="R11" s="633" t="s">
        <v>934</v>
      </c>
    </row>
    <row r="12" spans="1:18" ht="141" customHeight="1">
      <c r="A12" s="632">
        <v>4</v>
      </c>
      <c r="B12" s="632" t="s">
        <v>493</v>
      </c>
      <c r="C12" s="632" t="s">
        <v>327</v>
      </c>
      <c r="D12" s="632" t="s">
        <v>319</v>
      </c>
      <c r="E12" s="632" t="s">
        <v>494</v>
      </c>
      <c r="F12" s="632" t="s">
        <v>328</v>
      </c>
      <c r="G12" s="632" t="s">
        <v>329</v>
      </c>
      <c r="H12" s="636"/>
      <c r="I12" s="627" t="s">
        <v>92</v>
      </c>
      <c r="J12" s="627"/>
      <c r="K12" s="627" t="s">
        <v>92</v>
      </c>
      <c r="L12" s="636">
        <v>2312025.6</v>
      </c>
      <c r="M12" s="631">
        <v>1193917.6000000001</v>
      </c>
      <c r="N12" s="631">
        <v>1118108</v>
      </c>
      <c r="O12" s="628" t="s">
        <v>109</v>
      </c>
      <c r="P12" s="628" t="s">
        <v>109</v>
      </c>
      <c r="Q12" s="628" t="s">
        <v>109</v>
      </c>
      <c r="R12" s="633" t="s">
        <v>935</v>
      </c>
    </row>
    <row r="13" spans="1:18" s="38" customFormat="1" ht="15.75" customHeight="1">
      <c r="A13" s="1012" t="s">
        <v>272</v>
      </c>
      <c r="B13" s="1013"/>
      <c r="C13" s="1013"/>
      <c r="D13" s="1013"/>
      <c r="E13" s="1013"/>
      <c r="F13" s="1013"/>
      <c r="G13" s="1013"/>
      <c r="H13" s="1013"/>
      <c r="I13" s="1013"/>
      <c r="J13" s="1013"/>
      <c r="K13" s="1013"/>
      <c r="L13" s="1013"/>
      <c r="M13" s="1013"/>
      <c r="N13" s="1013"/>
      <c r="O13" s="1013"/>
      <c r="P13" s="1013"/>
      <c r="Q13" s="1013"/>
      <c r="R13" s="1014"/>
    </row>
    <row r="14" spans="1:18" ht="72" customHeight="1">
      <c r="A14" s="637">
        <v>1</v>
      </c>
      <c r="B14" s="637" t="s">
        <v>495</v>
      </c>
      <c r="C14" s="627" t="s">
        <v>68</v>
      </c>
      <c r="D14" s="627" t="s">
        <v>69</v>
      </c>
      <c r="E14" s="637">
        <v>960</v>
      </c>
      <c r="F14" s="632" t="s">
        <v>328</v>
      </c>
      <c r="G14" s="632" t="s">
        <v>329</v>
      </c>
      <c r="H14" s="627" t="s">
        <v>92</v>
      </c>
      <c r="I14" s="627" t="s">
        <v>92</v>
      </c>
      <c r="J14" s="627"/>
      <c r="K14" s="627" t="s">
        <v>92</v>
      </c>
      <c r="L14" s="636">
        <v>904005.6</v>
      </c>
      <c r="M14" s="631">
        <v>408360</v>
      </c>
      <c r="N14" s="631">
        <v>495645.6</v>
      </c>
      <c r="O14" s="628" t="s">
        <v>109</v>
      </c>
      <c r="P14" s="628" t="s">
        <v>109</v>
      </c>
      <c r="Q14" s="628" t="s">
        <v>109</v>
      </c>
      <c r="R14" s="633" t="s">
        <v>492</v>
      </c>
    </row>
    <row r="15" spans="1:18" ht="31.5">
      <c r="A15" s="635">
        <v>2</v>
      </c>
      <c r="B15" s="635" t="s">
        <v>496</v>
      </c>
      <c r="C15" s="627" t="s">
        <v>68</v>
      </c>
      <c r="D15" s="627" t="s">
        <v>69</v>
      </c>
      <c r="E15" s="637">
        <v>420</v>
      </c>
      <c r="F15" s="632" t="s">
        <v>328</v>
      </c>
      <c r="G15" s="632" t="s">
        <v>329</v>
      </c>
      <c r="H15" s="627" t="s">
        <v>92</v>
      </c>
      <c r="I15" s="627" t="s">
        <v>92</v>
      </c>
      <c r="J15" s="627"/>
      <c r="K15" s="627" t="s">
        <v>92</v>
      </c>
      <c r="L15" s="636">
        <v>283652.40000000002</v>
      </c>
      <c r="M15" s="631">
        <v>127650</v>
      </c>
      <c r="N15" s="631">
        <v>156002.40000000002</v>
      </c>
      <c r="O15" s="628" t="s">
        <v>109</v>
      </c>
      <c r="P15" s="628" t="s">
        <v>109</v>
      </c>
      <c r="Q15" s="628" t="s">
        <v>109</v>
      </c>
      <c r="R15" s="633" t="s">
        <v>936</v>
      </c>
    </row>
  </sheetData>
  <mergeCells count="25">
    <mergeCell ref="A13:R13"/>
    <mergeCell ref="R4:R6"/>
    <mergeCell ref="D5:D6"/>
    <mergeCell ref="E5:E6"/>
    <mergeCell ref="F5:F6"/>
    <mergeCell ref="G5:G6"/>
    <mergeCell ref="L5:L6"/>
    <mergeCell ref="M5:N5"/>
    <mergeCell ref="O5:O6"/>
    <mergeCell ref="P5:P6"/>
    <mergeCell ref="A7:R7"/>
    <mergeCell ref="A8:K8"/>
    <mergeCell ref="A2:Q3"/>
    <mergeCell ref="A4:A6"/>
    <mergeCell ref="B4:B6"/>
    <mergeCell ref="C4:C6"/>
    <mergeCell ref="D4:E4"/>
    <mergeCell ref="F4:G4"/>
    <mergeCell ref="H4:H6"/>
    <mergeCell ref="I4:I6"/>
    <mergeCell ref="K4:K6"/>
    <mergeCell ref="L4:N4"/>
    <mergeCell ref="Q5:Q6"/>
    <mergeCell ref="J4:J6"/>
    <mergeCell ref="O4:Q4"/>
  </mergeCells>
  <hyperlinks>
    <hyperlink ref="J9" r:id="rId1"/>
    <hyperlink ref="J10" r:id="rId2"/>
  </hyperlinks>
  <pageMargins left="0.7" right="0.7" top="0.75" bottom="0.75" header="0.3" footer="0.3"/>
</worksheet>
</file>

<file path=xl/worksheets/sheet23.xml><?xml version="1.0" encoding="utf-8"?>
<worksheet xmlns="http://schemas.openxmlformats.org/spreadsheetml/2006/main" xmlns:r="http://schemas.openxmlformats.org/officeDocument/2006/relationships">
  <sheetPr>
    <tabColor rgb="FF7030A0"/>
  </sheetPr>
  <dimension ref="A1:R17"/>
  <sheetViews>
    <sheetView zoomScale="55" zoomScaleNormal="55" workbookViewId="0">
      <selection activeCell="U15" sqref="U15"/>
    </sheetView>
  </sheetViews>
  <sheetFormatPr defaultRowHeight="15"/>
  <cols>
    <col min="1" max="1" width="5.28515625" style="5" customWidth="1"/>
    <col min="2" max="2" width="26.7109375" style="5" customWidth="1"/>
    <col min="3" max="3" width="15.85546875" style="5" customWidth="1"/>
    <col min="4" max="5" width="10.42578125" style="5" customWidth="1"/>
    <col min="6" max="9" width="15.85546875" style="5" customWidth="1"/>
    <col min="10" max="10" width="23.7109375" style="50" customWidth="1"/>
    <col min="11" max="12" width="20" style="5" customWidth="1"/>
    <col min="13" max="13" width="24" style="5" customWidth="1"/>
    <col min="14" max="14" width="19.140625" style="5" customWidth="1"/>
    <col min="15" max="15" width="18.7109375" style="5" customWidth="1"/>
    <col min="16" max="16" width="21.42578125" style="5" customWidth="1"/>
    <col min="17" max="17" width="30.140625" style="5" customWidth="1"/>
    <col min="18" max="18" width="27.140625" style="5" customWidth="1"/>
    <col min="19" max="16384" width="9.140625" style="5"/>
  </cols>
  <sheetData>
    <row r="1" spans="1:18">
      <c r="A1" s="122"/>
      <c r="B1" s="122"/>
      <c r="C1" s="122"/>
      <c r="D1" s="122"/>
      <c r="E1" s="122"/>
      <c r="F1" s="122"/>
      <c r="G1" s="122"/>
      <c r="H1" s="122"/>
      <c r="I1" s="122"/>
      <c r="J1" s="122"/>
      <c r="K1" s="122"/>
      <c r="L1" s="122"/>
      <c r="M1" s="122"/>
      <c r="N1" s="122"/>
      <c r="O1" s="122"/>
      <c r="P1" s="122"/>
      <c r="Q1" s="122"/>
      <c r="R1" s="122"/>
    </row>
    <row r="2" spans="1:18" ht="15" customHeight="1">
      <c r="A2" s="801" t="s">
        <v>119</v>
      </c>
      <c r="B2" s="801"/>
      <c r="C2" s="801"/>
      <c r="D2" s="801"/>
      <c r="E2" s="801"/>
      <c r="F2" s="801"/>
      <c r="G2" s="801"/>
      <c r="H2" s="801"/>
      <c r="I2" s="801"/>
      <c r="J2" s="801"/>
      <c r="K2" s="801"/>
      <c r="L2" s="801"/>
      <c r="M2" s="801"/>
      <c r="N2" s="801"/>
      <c r="O2" s="801"/>
      <c r="P2" s="801"/>
      <c r="Q2" s="801"/>
      <c r="R2" s="123"/>
    </row>
    <row r="3" spans="1:18" ht="15" customHeight="1">
      <c r="A3" s="801"/>
      <c r="B3" s="801"/>
      <c r="C3" s="801"/>
      <c r="D3" s="801"/>
      <c r="E3" s="801"/>
      <c r="F3" s="801"/>
      <c r="G3" s="801"/>
      <c r="H3" s="801"/>
      <c r="I3" s="801"/>
      <c r="J3" s="801"/>
      <c r="K3" s="801"/>
      <c r="L3" s="801"/>
      <c r="M3" s="801"/>
      <c r="N3" s="801"/>
      <c r="O3" s="801"/>
      <c r="P3" s="801"/>
      <c r="Q3" s="801"/>
      <c r="R3" s="123"/>
    </row>
    <row r="4" spans="1:18" ht="38.25" customHeight="1">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ht="18" customHeight="1">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43.5" customHeight="1">
      <c r="A6" s="798"/>
      <c r="B6" s="798"/>
      <c r="C6" s="798"/>
      <c r="D6" s="820"/>
      <c r="E6" s="820"/>
      <c r="F6" s="820"/>
      <c r="G6" s="820"/>
      <c r="H6" s="820"/>
      <c r="I6" s="820"/>
      <c r="J6" s="835"/>
      <c r="K6" s="844"/>
      <c r="L6" s="822"/>
      <c r="M6" s="124" t="s">
        <v>12</v>
      </c>
      <c r="N6" s="124" t="s">
        <v>13</v>
      </c>
      <c r="O6" s="826"/>
      <c r="P6" s="826"/>
      <c r="Q6" s="826"/>
      <c r="R6" s="819"/>
    </row>
    <row r="7" spans="1:18" ht="18.75" customHeight="1">
      <c r="A7" s="1021" t="s">
        <v>266</v>
      </c>
      <c r="B7" s="1022"/>
      <c r="C7" s="1022"/>
      <c r="D7" s="1022"/>
      <c r="E7" s="1022"/>
      <c r="F7" s="1022"/>
      <c r="G7" s="1022"/>
      <c r="H7" s="1022"/>
      <c r="I7" s="1022"/>
      <c r="J7" s="1022"/>
      <c r="K7" s="1022"/>
      <c r="L7" s="1022"/>
      <c r="M7" s="1022"/>
      <c r="N7" s="1022"/>
      <c r="O7" s="1022"/>
      <c r="P7" s="1022"/>
      <c r="Q7" s="1022"/>
      <c r="R7" s="1023"/>
    </row>
    <row r="8" spans="1:18" s="43" customFormat="1" ht="18.75" customHeight="1">
      <c r="A8" s="830" t="s">
        <v>623</v>
      </c>
      <c r="B8" s="831"/>
      <c r="C8" s="831"/>
      <c r="D8" s="831"/>
      <c r="E8" s="831"/>
      <c r="F8" s="831"/>
      <c r="G8" s="831"/>
      <c r="H8" s="831"/>
      <c r="I8" s="831"/>
      <c r="J8" s="831"/>
      <c r="K8" s="832"/>
      <c r="L8" s="127"/>
      <c r="M8" s="127">
        <f>3000000+2000000</f>
        <v>5000000</v>
      </c>
      <c r="N8" s="127"/>
      <c r="O8" s="128"/>
      <c r="P8" s="125"/>
      <c r="Q8" s="125"/>
      <c r="R8" s="126"/>
    </row>
    <row r="9" spans="1:18" ht="121.5" customHeight="1">
      <c r="A9" s="423">
        <v>1</v>
      </c>
      <c r="B9" s="422" t="s">
        <v>699</v>
      </c>
      <c r="C9" s="422" t="s">
        <v>68</v>
      </c>
      <c r="D9" s="422" t="s">
        <v>198</v>
      </c>
      <c r="E9" s="423">
        <v>350</v>
      </c>
      <c r="F9" s="422" t="s">
        <v>92</v>
      </c>
      <c r="G9" s="422" t="s">
        <v>92</v>
      </c>
      <c r="H9" s="424">
        <v>1509407.33</v>
      </c>
      <c r="I9" s="422" t="s">
        <v>92</v>
      </c>
      <c r="J9" s="422" t="s">
        <v>92</v>
      </c>
      <c r="K9" s="422" t="s">
        <v>92</v>
      </c>
      <c r="L9" s="415">
        <v>1509407.33</v>
      </c>
      <c r="M9" s="415">
        <v>1449031.0360000001</v>
      </c>
      <c r="N9" s="415">
        <v>60376.29</v>
      </c>
      <c r="O9" s="416">
        <v>0</v>
      </c>
      <c r="P9" s="416">
        <v>0</v>
      </c>
      <c r="Q9" s="416">
        <v>0</v>
      </c>
      <c r="R9" s="414" t="s">
        <v>700</v>
      </c>
    </row>
    <row r="10" spans="1:18" ht="117" customHeight="1">
      <c r="A10" s="409">
        <v>2</v>
      </c>
      <c r="B10" s="409" t="s">
        <v>268</v>
      </c>
      <c r="C10" s="409" t="s">
        <v>68</v>
      </c>
      <c r="D10" s="409" t="s">
        <v>198</v>
      </c>
      <c r="E10" s="409">
        <v>788</v>
      </c>
      <c r="F10" s="409" t="s">
        <v>269</v>
      </c>
      <c r="G10" s="409" t="s">
        <v>270</v>
      </c>
      <c r="H10" s="419" t="s">
        <v>271</v>
      </c>
      <c r="I10" s="409" t="s">
        <v>92</v>
      </c>
      <c r="J10" s="417" t="s">
        <v>643</v>
      </c>
      <c r="K10" s="409" t="s">
        <v>701</v>
      </c>
      <c r="L10" s="418" t="s">
        <v>271</v>
      </c>
      <c r="M10" s="413">
        <v>3550968.96</v>
      </c>
      <c r="N10" s="413">
        <v>147957.04</v>
      </c>
      <c r="O10" s="411">
        <v>0</v>
      </c>
      <c r="P10" s="411">
        <v>0</v>
      </c>
      <c r="Q10" s="411">
        <v>0</v>
      </c>
      <c r="R10" s="412" t="s">
        <v>644</v>
      </c>
    </row>
    <row r="11" spans="1:18" ht="15.75" customHeight="1">
      <c r="A11" s="1015" t="s">
        <v>272</v>
      </c>
      <c r="B11" s="1016"/>
      <c r="C11" s="1016"/>
      <c r="D11" s="1016"/>
      <c r="E11" s="1016"/>
      <c r="F11" s="1016"/>
      <c r="G11" s="1016"/>
      <c r="H11" s="1016"/>
      <c r="I11" s="1016"/>
      <c r="J11" s="1016"/>
      <c r="K11" s="1016"/>
      <c r="L11" s="1016"/>
      <c r="M11" s="1016"/>
      <c r="N11" s="1016"/>
      <c r="O11" s="1016"/>
      <c r="P11" s="1016"/>
      <c r="Q11" s="1016"/>
      <c r="R11" s="1017"/>
    </row>
    <row r="12" spans="1:18" ht="17.25" customHeight="1">
      <c r="A12" s="1015" t="s">
        <v>267</v>
      </c>
      <c r="B12" s="1016"/>
      <c r="C12" s="1016"/>
      <c r="D12" s="1016"/>
      <c r="E12" s="1016"/>
      <c r="F12" s="1016"/>
      <c r="G12" s="1016"/>
      <c r="H12" s="1016"/>
      <c r="I12" s="1016"/>
      <c r="J12" s="1016"/>
      <c r="K12" s="1016"/>
      <c r="L12" s="1016"/>
      <c r="M12" s="1016"/>
      <c r="N12" s="1016"/>
      <c r="O12" s="1016"/>
      <c r="P12" s="1016"/>
      <c r="Q12" s="1016"/>
      <c r="R12" s="1017"/>
    </row>
    <row r="13" spans="1:18" ht="127.5" customHeight="1">
      <c r="A13" s="409">
        <v>1</v>
      </c>
      <c r="B13" s="409" t="s">
        <v>273</v>
      </c>
      <c r="C13" s="409" t="s">
        <v>68</v>
      </c>
      <c r="D13" s="409" t="s">
        <v>198</v>
      </c>
      <c r="E13" s="409">
        <v>205</v>
      </c>
      <c r="F13" s="409" t="s">
        <v>274</v>
      </c>
      <c r="G13" s="409" t="s">
        <v>275</v>
      </c>
      <c r="H13" s="410">
        <v>3210858</v>
      </c>
      <c r="I13" s="409" t="s">
        <v>92</v>
      </c>
      <c r="J13" s="409"/>
      <c r="K13" s="409" t="s">
        <v>92</v>
      </c>
      <c r="L13" s="418">
        <v>3210858</v>
      </c>
      <c r="M13" s="413">
        <v>1605429</v>
      </c>
      <c r="N13" s="413">
        <v>1605429</v>
      </c>
      <c r="O13" s="411">
        <v>0</v>
      </c>
      <c r="P13" s="411">
        <v>0</v>
      </c>
      <c r="Q13" s="411">
        <v>0</v>
      </c>
      <c r="R13" s="412" t="s">
        <v>862</v>
      </c>
    </row>
    <row r="14" spans="1:18" ht="23.25" customHeight="1">
      <c r="A14" s="1018" t="s">
        <v>276</v>
      </c>
      <c r="B14" s="1019"/>
      <c r="C14" s="1019"/>
      <c r="D14" s="1019"/>
      <c r="E14" s="1019"/>
      <c r="F14" s="1019"/>
      <c r="G14" s="1019"/>
      <c r="H14" s="1019"/>
      <c r="I14" s="1019"/>
      <c r="J14" s="1019"/>
      <c r="K14" s="1019"/>
      <c r="L14" s="1019"/>
      <c r="M14" s="1019"/>
      <c r="N14" s="1019"/>
      <c r="O14" s="1019"/>
      <c r="P14" s="1019"/>
      <c r="Q14" s="1019"/>
      <c r="R14" s="1020"/>
    </row>
    <row r="15" spans="1:18" ht="105" customHeight="1">
      <c r="A15" s="419">
        <v>2</v>
      </c>
      <c r="B15" s="412" t="s">
        <v>277</v>
      </c>
      <c r="C15" s="419" t="s">
        <v>68</v>
      </c>
      <c r="D15" s="419" t="s">
        <v>198</v>
      </c>
      <c r="E15" s="419">
        <v>227</v>
      </c>
      <c r="F15" s="412" t="s">
        <v>278</v>
      </c>
      <c r="G15" s="412" t="s">
        <v>275</v>
      </c>
      <c r="H15" s="420">
        <v>84371</v>
      </c>
      <c r="I15" s="412" t="s">
        <v>92</v>
      </c>
      <c r="J15" s="412"/>
      <c r="K15" s="419" t="s">
        <v>92</v>
      </c>
      <c r="L15" s="418">
        <v>84371</v>
      </c>
      <c r="M15" s="418">
        <v>42185.5</v>
      </c>
      <c r="N15" s="418">
        <v>42185.5</v>
      </c>
      <c r="O15" s="419">
        <v>0</v>
      </c>
      <c r="P15" s="419">
        <v>0</v>
      </c>
      <c r="Q15" s="419">
        <v>0</v>
      </c>
      <c r="R15" s="412" t="s">
        <v>336</v>
      </c>
    </row>
    <row r="16" spans="1:18" ht="168.75" customHeight="1">
      <c r="A16" s="419">
        <v>3</v>
      </c>
      <c r="B16" s="412" t="s">
        <v>279</v>
      </c>
      <c r="C16" s="419" t="s">
        <v>68</v>
      </c>
      <c r="D16" s="419" t="s">
        <v>198</v>
      </c>
      <c r="E16" s="419">
        <v>100</v>
      </c>
      <c r="F16" s="412" t="s">
        <v>278</v>
      </c>
      <c r="G16" s="412" t="s">
        <v>275</v>
      </c>
      <c r="H16" s="421">
        <v>106247</v>
      </c>
      <c r="I16" s="412" t="s">
        <v>92</v>
      </c>
      <c r="J16" s="412"/>
      <c r="K16" s="419" t="s">
        <v>92</v>
      </c>
      <c r="L16" s="418">
        <v>106247</v>
      </c>
      <c r="M16" s="418">
        <v>53123.5</v>
      </c>
      <c r="N16" s="418">
        <v>53123.5</v>
      </c>
      <c r="O16" s="419">
        <v>0</v>
      </c>
      <c r="P16" s="419">
        <v>0</v>
      </c>
      <c r="Q16" s="419">
        <v>0</v>
      </c>
      <c r="R16" s="412" t="s">
        <v>336</v>
      </c>
    </row>
    <row r="17" spans="1:18" ht="15.75" customHeight="1">
      <c r="A17" s="122"/>
      <c r="B17" s="815" t="s">
        <v>118</v>
      </c>
      <c r="C17" s="815"/>
      <c r="D17" s="815"/>
      <c r="E17" s="815"/>
      <c r="F17" s="815"/>
      <c r="G17" s="122"/>
      <c r="H17" s="122"/>
      <c r="I17" s="122"/>
      <c r="J17" s="122"/>
      <c r="K17" s="122"/>
      <c r="L17" s="122"/>
      <c r="M17" s="122"/>
      <c r="N17" s="122"/>
      <c r="O17" s="122"/>
      <c r="P17" s="122"/>
      <c r="Q17" s="122"/>
      <c r="R17" s="122"/>
    </row>
  </sheetData>
  <mergeCells count="28">
    <mergeCell ref="A2:Q3"/>
    <mergeCell ref="A4:A6"/>
    <mergeCell ref="B4:B6"/>
    <mergeCell ref="C4:C6"/>
    <mergeCell ref="D4:E4"/>
    <mergeCell ref="F4:G4"/>
    <mergeCell ref="H4:H6"/>
    <mergeCell ref="I4:I6"/>
    <mergeCell ref="K4:K6"/>
    <mergeCell ref="L4:N4"/>
    <mergeCell ref="O4:Q4"/>
    <mergeCell ref="J4:J6"/>
    <mergeCell ref="A11:R11"/>
    <mergeCell ref="A12:R12"/>
    <mergeCell ref="A14:R14"/>
    <mergeCell ref="B17:F17"/>
    <mergeCell ref="Q5:Q6"/>
    <mergeCell ref="A7:R7"/>
    <mergeCell ref="R4:R6"/>
    <mergeCell ref="D5:D6"/>
    <mergeCell ref="E5:E6"/>
    <mergeCell ref="F5:F6"/>
    <mergeCell ref="G5:G6"/>
    <mergeCell ref="L5:L6"/>
    <mergeCell ref="M5:N5"/>
    <mergeCell ref="O5:O6"/>
    <mergeCell ref="P5:P6"/>
    <mergeCell ref="A8:K8"/>
  </mergeCells>
  <hyperlinks>
    <hyperlink ref="J10" r:id="rId1"/>
  </hyperlinks>
  <pageMargins left="0.7" right="0.7" top="0.75" bottom="0.75" header="0.3" footer="0.3"/>
</worksheet>
</file>

<file path=xl/worksheets/sheet24.xml><?xml version="1.0" encoding="utf-8"?>
<worksheet xmlns="http://schemas.openxmlformats.org/spreadsheetml/2006/main" xmlns:r="http://schemas.openxmlformats.org/officeDocument/2006/relationships">
  <sheetPr>
    <tabColor rgb="FF7030A0"/>
  </sheetPr>
  <dimension ref="A1:T71"/>
  <sheetViews>
    <sheetView topLeftCell="A61" zoomScale="70" zoomScaleNormal="70" workbookViewId="0">
      <selection activeCell="A65" sqref="A65"/>
    </sheetView>
  </sheetViews>
  <sheetFormatPr defaultRowHeight="15"/>
  <cols>
    <col min="1" max="1" width="6.85546875" style="5" customWidth="1"/>
    <col min="2" max="2" width="56.42578125" style="5" customWidth="1"/>
    <col min="3" max="3" width="15.85546875" style="5" customWidth="1"/>
    <col min="4" max="4" width="14.28515625" style="5" customWidth="1"/>
    <col min="5" max="5" width="16" style="5" customWidth="1"/>
    <col min="6" max="7" width="15.85546875" style="5" customWidth="1"/>
    <col min="8" max="9" width="20" style="5" customWidth="1"/>
    <col min="10" max="10" width="20" style="50" customWidth="1"/>
    <col min="11" max="11" width="18.5703125" style="5" customWidth="1"/>
    <col min="12" max="12" width="19.140625" style="5" customWidth="1"/>
    <col min="13" max="13" width="22.85546875" style="5" customWidth="1"/>
    <col min="14" max="14" width="13.85546875" style="5" customWidth="1"/>
    <col min="15" max="15" width="21.140625" style="5" customWidth="1"/>
    <col min="16" max="16" width="14.42578125" style="5" customWidth="1"/>
    <col min="17" max="17" width="16.28515625" style="5" customWidth="1"/>
    <col min="18" max="18" width="18.42578125" style="5" customWidth="1"/>
    <col min="19" max="16384" width="9.140625" style="5"/>
  </cols>
  <sheetData>
    <row r="1" spans="1:20" s="28" customFormat="1">
      <c r="A1" s="56"/>
      <c r="B1" s="56"/>
      <c r="C1" s="56"/>
      <c r="D1" s="56"/>
      <c r="E1" s="56"/>
      <c r="F1" s="56"/>
      <c r="G1" s="56"/>
      <c r="H1" s="56"/>
      <c r="I1" s="56"/>
      <c r="J1" s="56"/>
      <c r="K1" s="56"/>
      <c r="L1" s="56"/>
      <c r="M1" s="56"/>
      <c r="N1" s="56"/>
      <c r="O1" s="56"/>
      <c r="P1" s="56"/>
      <c r="Q1" s="56"/>
      <c r="R1" s="56"/>
      <c r="S1" s="56"/>
      <c r="T1" s="56"/>
    </row>
    <row r="2" spans="1:20" s="28" customFormat="1" ht="15" customHeight="1">
      <c r="A2" s="1029" t="s">
        <v>502</v>
      </c>
      <c r="B2" s="1029"/>
      <c r="C2" s="1029"/>
      <c r="D2" s="1029"/>
      <c r="E2" s="1029"/>
      <c r="F2" s="1029"/>
      <c r="G2" s="1029"/>
      <c r="H2" s="1029"/>
      <c r="I2" s="1029"/>
      <c r="J2" s="1029"/>
      <c r="K2" s="1029"/>
      <c r="L2" s="1029"/>
      <c r="M2" s="1029"/>
      <c r="N2" s="1029"/>
      <c r="O2" s="1029"/>
      <c r="P2" s="1029"/>
      <c r="Q2" s="1029"/>
      <c r="R2" s="56"/>
      <c r="S2" s="56"/>
      <c r="T2" s="56"/>
    </row>
    <row r="3" spans="1:20" s="28" customFormat="1" ht="15" customHeight="1">
      <c r="A3" s="1029"/>
      <c r="B3" s="1029"/>
      <c r="C3" s="1029"/>
      <c r="D3" s="1029"/>
      <c r="E3" s="1029"/>
      <c r="F3" s="1029"/>
      <c r="G3" s="1029"/>
      <c r="H3" s="1029"/>
      <c r="I3" s="1029"/>
      <c r="J3" s="1029"/>
      <c r="K3" s="1029"/>
      <c r="L3" s="1029"/>
      <c r="M3" s="1029"/>
      <c r="N3" s="1029"/>
      <c r="O3" s="1029"/>
      <c r="P3" s="1029"/>
      <c r="Q3" s="1029"/>
      <c r="R3" s="56"/>
      <c r="S3" s="56"/>
      <c r="T3" s="56"/>
    </row>
    <row r="4" spans="1:20" s="28" customFormat="1" ht="38.25" customHeight="1">
      <c r="A4" s="1025" t="s">
        <v>0</v>
      </c>
      <c r="B4" s="1025" t="s">
        <v>1</v>
      </c>
      <c r="C4" s="1025" t="s">
        <v>2</v>
      </c>
      <c r="D4" s="1025" t="s">
        <v>3</v>
      </c>
      <c r="E4" s="1025"/>
      <c r="F4" s="1025" t="s">
        <v>4</v>
      </c>
      <c r="G4" s="1025"/>
      <c r="H4" s="1025" t="s">
        <v>58</v>
      </c>
      <c r="I4" s="1025" t="s">
        <v>377</v>
      </c>
      <c r="J4" s="833" t="s">
        <v>614</v>
      </c>
      <c r="K4" s="1027" t="s">
        <v>202</v>
      </c>
      <c r="L4" s="1030" t="s">
        <v>10</v>
      </c>
      <c r="M4" s="1030"/>
      <c r="N4" s="1030"/>
      <c r="O4" s="1024" t="s">
        <v>378</v>
      </c>
      <c r="P4" s="1024"/>
      <c r="Q4" s="1024"/>
      <c r="R4" s="1028" t="s">
        <v>18</v>
      </c>
      <c r="S4" s="56"/>
      <c r="T4" s="56"/>
    </row>
    <row r="5" spans="1:20" s="28" customFormat="1" ht="18" customHeight="1">
      <c r="A5" s="1025"/>
      <c r="B5" s="1025"/>
      <c r="C5" s="1025"/>
      <c r="D5" s="1025" t="s">
        <v>5</v>
      </c>
      <c r="E5" s="1025" t="s">
        <v>6</v>
      </c>
      <c r="F5" s="1025" t="s">
        <v>7</v>
      </c>
      <c r="G5" s="1025" t="s">
        <v>8</v>
      </c>
      <c r="H5" s="1025"/>
      <c r="I5" s="1025"/>
      <c r="J5" s="834"/>
      <c r="K5" s="1027"/>
      <c r="L5" s="1026" t="s">
        <v>20</v>
      </c>
      <c r="M5" s="1027" t="s">
        <v>21</v>
      </c>
      <c r="N5" s="1027"/>
      <c r="O5" s="1024" t="s">
        <v>14</v>
      </c>
      <c r="P5" s="1024" t="s">
        <v>15</v>
      </c>
      <c r="Q5" s="1024" t="s">
        <v>16</v>
      </c>
      <c r="R5" s="1028"/>
      <c r="S5" s="56"/>
      <c r="T5" s="56"/>
    </row>
    <row r="6" spans="1:20" s="28" customFormat="1" ht="43.5" customHeight="1">
      <c r="A6" s="1025"/>
      <c r="B6" s="1025"/>
      <c r="C6" s="1025"/>
      <c r="D6" s="1025"/>
      <c r="E6" s="1025"/>
      <c r="F6" s="1025"/>
      <c r="G6" s="1025"/>
      <c r="H6" s="1025"/>
      <c r="I6" s="1025"/>
      <c r="J6" s="835"/>
      <c r="K6" s="1027"/>
      <c r="L6" s="1026"/>
      <c r="M6" s="57" t="s">
        <v>12</v>
      </c>
      <c r="N6" s="57" t="s">
        <v>13</v>
      </c>
      <c r="O6" s="1024"/>
      <c r="P6" s="1024"/>
      <c r="Q6" s="1024"/>
      <c r="R6" s="1028"/>
      <c r="S6" s="56"/>
      <c r="T6" s="56"/>
    </row>
    <row r="7" spans="1:20" s="28" customFormat="1" ht="15.75" customHeight="1">
      <c r="A7" s="1033" t="s">
        <v>120</v>
      </c>
      <c r="B7" s="1034"/>
      <c r="C7" s="1034"/>
      <c r="D7" s="1034"/>
      <c r="E7" s="1034"/>
      <c r="F7" s="1034"/>
      <c r="G7" s="1034"/>
      <c r="H7" s="1034"/>
      <c r="I7" s="1034"/>
      <c r="J7" s="1034"/>
      <c r="K7" s="1034"/>
      <c r="L7" s="1034"/>
      <c r="M7" s="1034"/>
      <c r="N7" s="1034"/>
      <c r="O7" s="1034"/>
      <c r="P7" s="1034"/>
      <c r="Q7" s="1034"/>
      <c r="R7" s="1035"/>
      <c r="S7" s="56"/>
      <c r="T7" s="58"/>
    </row>
    <row r="8" spans="1:20" s="43" customFormat="1" ht="15.75" customHeight="1">
      <c r="A8" s="830" t="s">
        <v>623</v>
      </c>
      <c r="B8" s="831"/>
      <c r="C8" s="831"/>
      <c r="D8" s="831"/>
      <c r="E8" s="831"/>
      <c r="F8" s="831"/>
      <c r="G8" s="831"/>
      <c r="H8" s="831"/>
      <c r="I8" s="831"/>
      <c r="J8" s="831"/>
      <c r="K8" s="832"/>
      <c r="L8" s="61"/>
      <c r="M8" s="61">
        <f>30000000+12000000</f>
        <v>42000000</v>
      </c>
      <c r="N8" s="61"/>
      <c r="O8" s="62"/>
      <c r="P8" s="59"/>
      <c r="Q8" s="59"/>
      <c r="R8" s="60"/>
      <c r="S8" s="56"/>
      <c r="T8" s="58"/>
    </row>
    <row r="9" spans="1:20" s="28" customFormat="1" ht="187.5" customHeight="1">
      <c r="A9" s="224">
        <v>1</v>
      </c>
      <c r="B9" s="225" t="s">
        <v>379</v>
      </c>
      <c r="C9" s="226" t="s">
        <v>22</v>
      </c>
      <c r="D9" s="224" t="s">
        <v>108</v>
      </c>
      <c r="E9" s="224"/>
      <c r="F9" s="227">
        <v>44635</v>
      </c>
      <c r="G9" s="227">
        <v>44834</v>
      </c>
      <c r="H9" s="224">
        <v>2220689</v>
      </c>
      <c r="I9" s="227" t="s">
        <v>380</v>
      </c>
      <c r="J9" s="228" t="s">
        <v>615</v>
      </c>
      <c r="K9" s="224" t="s">
        <v>381</v>
      </c>
      <c r="L9" s="229">
        <v>2220689</v>
      </c>
      <c r="M9" s="230">
        <v>2198482</v>
      </c>
      <c r="N9" s="229">
        <v>22207</v>
      </c>
      <c r="O9" s="231" t="s">
        <v>109</v>
      </c>
      <c r="P9" s="231" t="s">
        <v>109</v>
      </c>
      <c r="Q9" s="231" t="s">
        <v>109</v>
      </c>
      <c r="R9" s="232"/>
      <c r="S9" s="56"/>
      <c r="T9" s="56"/>
    </row>
    <row r="10" spans="1:20" s="28" customFormat="1" ht="25.5">
      <c r="A10" s="224"/>
      <c r="B10" s="233" t="s">
        <v>795</v>
      </c>
      <c r="C10" s="234" t="s">
        <v>22</v>
      </c>
      <c r="D10" s="234"/>
      <c r="E10" s="234"/>
      <c r="F10" s="235">
        <v>44652</v>
      </c>
      <c r="G10" s="235">
        <v>44834</v>
      </c>
      <c r="H10" s="236">
        <v>3232323</v>
      </c>
      <c r="I10" s="235"/>
      <c r="J10" s="234"/>
      <c r="K10" s="223"/>
      <c r="L10" s="236">
        <v>3232323</v>
      </c>
      <c r="M10" s="236">
        <v>3200000</v>
      </c>
      <c r="N10" s="236">
        <v>32323</v>
      </c>
      <c r="O10" s="231"/>
      <c r="P10" s="231"/>
      <c r="Q10" s="231"/>
      <c r="R10" s="237" t="s">
        <v>796</v>
      </c>
      <c r="S10" s="56"/>
      <c r="T10" s="56"/>
    </row>
    <row r="11" spans="1:20" s="28" customFormat="1">
      <c r="A11" s="1031" t="s">
        <v>797</v>
      </c>
      <c r="B11" s="1031"/>
      <c r="C11" s="1031"/>
      <c r="D11" s="1031"/>
      <c r="E11" s="1031"/>
      <c r="F11" s="1031"/>
      <c r="G11" s="1031"/>
      <c r="H11" s="1031"/>
      <c r="I11" s="1031"/>
      <c r="J11" s="1031"/>
      <c r="K11" s="1031"/>
      <c r="L11" s="1031"/>
      <c r="M11" s="1031"/>
      <c r="N11" s="1031"/>
      <c r="O11" s="1031"/>
      <c r="P11" s="1031"/>
      <c r="Q11" s="1031"/>
      <c r="R11" s="1031"/>
      <c r="S11" s="56"/>
      <c r="T11" s="56"/>
    </row>
    <row r="12" spans="1:20" s="28" customFormat="1" ht="114.75">
      <c r="A12" s="225">
        <v>2</v>
      </c>
      <c r="B12" s="238" t="s">
        <v>122</v>
      </c>
      <c r="C12" s="239" t="s">
        <v>22</v>
      </c>
      <c r="D12" s="240" t="s">
        <v>123</v>
      </c>
      <c r="E12" s="240" t="s">
        <v>124</v>
      </c>
      <c r="F12" s="241" t="s">
        <v>125</v>
      </c>
      <c r="G12" s="241">
        <v>44834</v>
      </c>
      <c r="H12" s="224">
        <v>7906213</v>
      </c>
      <c r="I12" s="227" t="s">
        <v>382</v>
      </c>
      <c r="J12" s="228" t="s">
        <v>616</v>
      </c>
      <c r="K12" s="225" t="s">
        <v>126</v>
      </c>
      <c r="L12" s="242">
        <v>7906213</v>
      </c>
      <c r="M12" s="243">
        <v>7589964.4800000004</v>
      </c>
      <c r="N12" s="244" t="s">
        <v>127</v>
      </c>
      <c r="O12" s="231" t="s">
        <v>109</v>
      </c>
      <c r="P12" s="231" t="s">
        <v>109</v>
      </c>
      <c r="Q12" s="231" t="s">
        <v>109</v>
      </c>
      <c r="R12" s="232"/>
      <c r="S12" s="56"/>
      <c r="T12" s="56"/>
    </row>
    <row r="13" spans="1:20" s="28" customFormat="1" ht="25.5">
      <c r="A13" s="225">
        <v>3</v>
      </c>
      <c r="B13" s="238" t="s">
        <v>383</v>
      </c>
      <c r="C13" s="238" t="s">
        <v>22</v>
      </c>
      <c r="D13" s="240" t="s">
        <v>121</v>
      </c>
      <c r="E13" s="245">
        <v>5000</v>
      </c>
      <c r="F13" s="246" t="s">
        <v>125</v>
      </c>
      <c r="G13" s="246">
        <v>44834</v>
      </c>
      <c r="H13" s="240">
        <v>200000</v>
      </c>
      <c r="I13" s="247" t="s">
        <v>540</v>
      </c>
      <c r="J13" s="247"/>
      <c r="K13" s="240" t="s">
        <v>541</v>
      </c>
      <c r="L13" s="240">
        <v>200000</v>
      </c>
      <c r="M13" s="240">
        <v>192000</v>
      </c>
      <c r="N13" s="240">
        <v>8000</v>
      </c>
      <c r="O13" s="231" t="s">
        <v>109</v>
      </c>
      <c r="P13" s="231" t="s">
        <v>109</v>
      </c>
      <c r="Q13" s="231" t="s">
        <v>109</v>
      </c>
      <c r="R13" s="248"/>
      <c r="S13" s="56"/>
      <c r="T13" s="56"/>
    </row>
    <row r="14" spans="1:20" s="28" customFormat="1" ht="25.5">
      <c r="A14" s="225">
        <v>4</v>
      </c>
      <c r="B14" s="238" t="s">
        <v>128</v>
      </c>
      <c r="C14" s="238" t="s">
        <v>542</v>
      </c>
      <c r="D14" s="240" t="s">
        <v>121</v>
      </c>
      <c r="E14" s="245">
        <v>15500</v>
      </c>
      <c r="F14" s="246" t="s">
        <v>125</v>
      </c>
      <c r="G14" s="246">
        <v>44834</v>
      </c>
      <c r="H14" s="240">
        <v>200000</v>
      </c>
      <c r="I14" s="247" t="s">
        <v>543</v>
      </c>
      <c r="J14" s="247"/>
      <c r="K14" s="240" t="s">
        <v>541</v>
      </c>
      <c r="L14" s="240">
        <v>200000</v>
      </c>
      <c r="M14" s="240">
        <v>192000</v>
      </c>
      <c r="N14" s="240">
        <v>8000</v>
      </c>
      <c r="O14" s="231" t="s">
        <v>109</v>
      </c>
      <c r="P14" s="231" t="s">
        <v>109</v>
      </c>
      <c r="Q14" s="231" t="s">
        <v>109</v>
      </c>
      <c r="R14" s="248"/>
      <c r="S14" s="56"/>
      <c r="T14" s="56"/>
    </row>
    <row r="15" spans="1:20" s="28" customFormat="1" ht="25.5">
      <c r="A15" s="225">
        <v>5</v>
      </c>
      <c r="B15" s="238" t="s">
        <v>129</v>
      </c>
      <c r="C15" s="238" t="s">
        <v>22</v>
      </c>
      <c r="D15" s="240" t="s">
        <v>121</v>
      </c>
      <c r="E15" s="245">
        <v>5000</v>
      </c>
      <c r="F15" s="246" t="s">
        <v>125</v>
      </c>
      <c r="G15" s="246">
        <v>44834</v>
      </c>
      <c r="H15" s="240">
        <v>500000</v>
      </c>
      <c r="I15" s="247" t="s">
        <v>544</v>
      </c>
      <c r="J15" s="247"/>
      <c r="K15" s="240" t="s">
        <v>541</v>
      </c>
      <c r="L15" s="240">
        <v>500000</v>
      </c>
      <c r="M15" s="240">
        <v>480000</v>
      </c>
      <c r="N15" s="240">
        <v>20000</v>
      </c>
      <c r="O15" s="231" t="s">
        <v>109</v>
      </c>
      <c r="P15" s="231" t="s">
        <v>109</v>
      </c>
      <c r="Q15" s="231" t="s">
        <v>109</v>
      </c>
      <c r="R15" s="248"/>
      <c r="S15" s="55"/>
      <c r="T15" s="55"/>
    </row>
    <row r="16" spans="1:20" s="28" customFormat="1" ht="25.5">
      <c r="A16" s="225">
        <v>6</v>
      </c>
      <c r="B16" s="238" t="s">
        <v>130</v>
      </c>
      <c r="C16" s="238" t="s">
        <v>22</v>
      </c>
      <c r="D16" s="240" t="s">
        <v>121</v>
      </c>
      <c r="E16" s="245">
        <v>2500</v>
      </c>
      <c r="F16" s="246" t="s">
        <v>125</v>
      </c>
      <c r="G16" s="246">
        <v>44834</v>
      </c>
      <c r="H16" s="240">
        <v>100000</v>
      </c>
      <c r="I16" s="247" t="s">
        <v>545</v>
      </c>
      <c r="J16" s="247"/>
      <c r="K16" s="240" t="s">
        <v>541</v>
      </c>
      <c r="L16" s="240">
        <v>100000</v>
      </c>
      <c r="M16" s="240">
        <v>96000</v>
      </c>
      <c r="N16" s="240">
        <v>4000</v>
      </c>
      <c r="O16" s="231" t="s">
        <v>109</v>
      </c>
      <c r="P16" s="231" t="s">
        <v>109</v>
      </c>
      <c r="Q16" s="231" t="s">
        <v>109</v>
      </c>
      <c r="R16" s="248"/>
      <c r="S16" s="55"/>
      <c r="T16" s="55"/>
    </row>
    <row r="17" spans="1:20" s="28" customFormat="1" ht="25.5">
      <c r="A17" s="225">
        <v>7</v>
      </c>
      <c r="B17" s="238" t="s">
        <v>131</v>
      </c>
      <c r="C17" s="238" t="s">
        <v>22</v>
      </c>
      <c r="D17" s="240" t="s">
        <v>121</v>
      </c>
      <c r="E17" s="245">
        <v>6000</v>
      </c>
      <c r="F17" s="246" t="s">
        <v>125</v>
      </c>
      <c r="G17" s="246">
        <v>44834</v>
      </c>
      <c r="H17" s="240">
        <v>100000</v>
      </c>
      <c r="I17" s="247" t="s">
        <v>546</v>
      </c>
      <c r="J17" s="247"/>
      <c r="K17" s="240" t="s">
        <v>541</v>
      </c>
      <c r="L17" s="240">
        <v>100000</v>
      </c>
      <c r="M17" s="240">
        <v>96000</v>
      </c>
      <c r="N17" s="240">
        <v>4000</v>
      </c>
      <c r="O17" s="231" t="s">
        <v>109</v>
      </c>
      <c r="P17" s="231" t="s">
        <v>109</v>
      </c>
      <c r="Q17" s="231" t="s">
        <v>109</v>
      </c>
      <c r="R17" s="248"/>
      <c r="S17" s="50"/>
      <c r="T17" s="50"/>
    </row>
    <row r="18" spans="1:20" s="28" customFormat="1" ht="25.5">
      <c r="A18" s="225">
        <v>8</v>
      </c>
      <c r="B18" s="238" t="s">
        <v>132</v>
      </c>
      <c r="C18" s="238" t="s">
        <v>22</v>
      </c>
      <c r="D18" s="240" t="s">
        <v>121</v>
      </c>
      <c r="E18" s="245">
        <v>4000</v>
      </c>
      <c r="F18" s="246" t="s">
        <v>125</v>
      </c>
      <c r="G18" s="246">
        <v>44834</v>
      </c>
      <c r="H18" s="238">
        <v>291925.55</v>
      </c>
      <c r="I18" s="247" t="s">
        <v>547</v>
      </c>
      <c r="J18" s="247"/>
      <c r="K18" s="240" t="s">
        <v>541</v>
      </c>
      <c r="L18" s="238">
        <v>291925.55</v>
      </c>
      <c r="M18" s="249">
        <v>280248.52</v>
      </c>
      <c r="N18" s="249">
        <v>11677.03</v>
      </c>
      <c r="O18" s="231" t="s">
        <v>109</v>
      </c>
      <c r="P18" s="231" t="s">
        <v>109</v>
      </c>
      <c r="Q18" s="231" t="s">
        <v>109</v>
      </c>
      <c r="R18" s="248"/>
      <c r="S18" s="50"/>
      <c r="T18" s="50"/>
    </row>
    <row r="19" spans="1:20" s="28" customFormat="1" ht="25.5">
      <c r="A19" s="225">
        <v>9</v>
      </c>
      <c r="B19" s="238" t="s">
        <v>133</v>
      </c>
      <c r="C19" s="238" t="s">
        <v>22</v>
      </c>
      <c r="D19" s="240" t="s">
        <v>121</v>
      </c>
      <c r="E19" s="245">
        <v>7500</v>
      </c>
      <c r="F19" s="246" t="s">
        <v>125</v>
      </c>
      <c r="G19" s="246">
        <v>44834</v>
      </c>
      <c r="H19" s="238">
        <v>300000</v>
      </c>
      <c r="I19" s="247" t="s">
        <v>548</v>
      </c>
      <c r="J19" s="247"/>
      <c r="K19" s="240" t="s">
        <v>541</v>
      </c>
      <c r="L19" s="238">
        <v>300000</v>
      </c>
      <c r="M19" s="249">
        <v>288000</v>
      </c>
      <c r="N19" s="249">
        <v>12000</v>
      </c>
      <c r="O19" s="231" t="s">
        <v>109</v>
      </c>
      <c r="P19" s="231" t="s">
        <v>109</v>
      </c>
      <c r="Q19" s="231" t="s">
        <v>109</v>
      </c>
      <c r="R19" s="248"/>
      <c r="S19" s="50"/>
      <c r="T19" s="50"/>
    </row>
    <row r="20" spans="1:20" s="28" customFormat="1" ht="17.25" customHeight="1">
      <c r="A20" s="225">
        <v>10</v>
      </c>
      <c r="B20" s="238" t="s">
        <v>134</v>
      </c>
      <c r="C20" s="238" t="s">
        <v>22</v>
      </c>
      <c r="D20" s="240" t="s">
        <v>121</v>
      </c>
      <c r="E20" s="245">
        <v>7500</v>
      </c>
      <c r="F20" s="246" t="s">
        <v>125</v>
      </c>
      <c r="G20" s="246">
        <v>44834</v>
      </c>
      <c r="H20" s="238">
        <v>200000</v>
      </c>
      <c r="I20" s="247" t="s">
        <v>549</v>
      </c>
      <c r="J20" s="247"/>
      <c r="K20" s="240" t="s">
        <v>541</v>
      </c>
      <c r="L20" s="238">
        <v>200000</v>
      </c>
      <c r="M20" s="249">
        <v>192000</v>
      </c>
      <c r="N20" s="249">
        <v>8000</v>
      </c>
      <c r="O20" s="250" t="s">
        <v>135</v>
      </c>
      <c r="P20" s="231" t="s">
        <v>109</v>
      </c>
      <c r="Q20" s="231" t="s">
        <v>109</v>
      </c>
      <c r="R20" s="248"/>
      <c r="S20" s="50"/>
      <c r="T20" s="50"/>
    </row>
    <row r="21" spans="1:20" s="28" customFormat="1" ht="30.75" customHeight="1">
      <c r="A21" s="225"/>
      <c r="B21" s="251" t="s">
        <v>798</v>
      </c>
      <c r="C21" s="251" t="s">
        <v>22</v>
      </c>
      <c r="D21" s="251"/>
      <c r="E21" s="252"/>
      <c r="F21" s="253">
        <v>44682</v>
      </c>
      <c r="G21" s="253">
        <v>44834</v>
      </c>
      <c r="H21" s="254">
        <v>1250000</v>
      </c>
      <c r="I21" s="255"/>
      <c r="J21" s="251"/>
      <c r="K21" s="256"/>
      <c r="L21" s="254">
        <v>1250000</v>
      </c>
      <c r="M21" s="254">
        <v>1200000</v>
      </c>
      <c r="N21" s="254">
        <v>50000</v>
      </c>
      <c r="O21" s="250"/>
      <c r="P21" s="231"/>
      <c r="Q21" s="231"/>
      <c r="R21" s="257" t="s">
        <v>796</v>
      </c>
      <c r="S21" s="50"/>
      <c r="T21" s="50"/>
    </row>
    <row r="22" spans="1:20" s="28" customFormat="1" ht="37.5" customHeight="1">
      <c r="A22" s="225"/>
      <c r="B22" s="258" t="s">
        <v>799</v>
      </c>
      <c r="C22" s="258" t="s">
        <v>22</v>
      </c>
      <c r="D22" s="258"/>
      <c r="E22" s="259"/>
      <c r="F22" s="260">
        <v>44682</v>
      </c>
      <c r="G22" s="260">
        <v>44834</v>
      </c>
      <c r="H22" s="261">
        <v>3333333</v>
      </c>
      <c r="I22" s="262"/>
      <c r="J22" s="258"/>
      <c r="K22" s="256"/>
      <c r="L22" s="261">
        <v>3333333</v>
      </c>
      <c r="M22" s="261">
        <v>3200000</v>
      </c>
      <c r="N22" s="261">
        <v>133333</v>
      </c>
      <c r="O22" s="250"/>
      <c r="P22" s="231"/>
      <c r="Q22" s="231"/>
      <c r="R22" s="257" t="s">
        <v>796</v>
      </c>
      <c r="S22" s="50"/>
      <c r="T22" s="50"/>
    </row>
    <row r="23" spans="1:20" s="28" customFormat="1">
      <c r="A23" s="1031" t="s">
        <v>136</v>
      </c>
      <c r="B23" s="1031"/>
      <c r="C23" s="1031"/>
      <c r="D23" s="1031"/>
      <c r="E23" s="1031"/>
      <c r="F23" s="1031"/>
      <c r="G23" s="1031"/>
      <c r="H23" s="1031"/>
      <c r="I23" s="1031"/>
      <c r="J23" s="1031"/>
      <c r="K23" s="1031"/>
      <c r="L23" s="1031"/>
      <c r="M23" s="1031"/>
      <c r="N23" s="1031"/>
      <c r="O23" s="1031"/>
      <c r="P23" s="1031"/>
      <c r="Q23" s="1031"/>
      <c r="R23" s="1031"/>
      <c r="S23" s="50"/>
      <c r="T23" s="50"/>
    </row>
    <row r="24" spans="1:20" s="28" customFormat="1" ht="18" customHeight="1">
      <c r="A24" s="225">
        <v>11</v>
      </c>
      <c r="B24" s="238" t="s">
        <v>800</v>
      </c>
      <c r="C24" s="238" t="s">
        <v>22</v>
      </c>
      <c r="D24" s="240" t="s">
        <v>121</v>
      </c>
      <c r="E24" s="240">
        <v>100</v>
      </c>
      <c r="F24" s="246" t="s">
        <v>137</v>
      </c>
      <c r="G24" s="246">
        <v>44742</v>
      </c>
      <c r="H24" s="263">
        <v>120000</v>
      </c>
      <c r="I24" s="247" t="s">
        <v>550</v>
      </c>
      <c r="J24" s="247"/>
      <c r="K24" s="240" t="s">
        <v>138</v>
      </c>
      <c r="L24" s="263">
        <v>120000</v>
      </c>
      <c r="M24" s="264">
        <v>115200</v>
      </c>
      <c r="N24" s="264">
        <v>4800</v>
      </c>
      <c r="O24" s="231" t="s">
        <v>109</v>
      </c>
      <c r="P24" s="231" t="s">
        <v>109</v>
      </c>
      <c r="Q24" s="231" t="s">
        <v>109</v>
      </c>
      <c r="R24" s="248"/>
      <c r="S24" s="50"/>
      <c r="T24" s="50"/>
    </row>
    <row r="25" spans="1:20" s="28" customFormat="1" ht="89.25">
      <c r="A25" s="225">
        <v>12</v>
      </c>
      <c r="B25" s="238" t="s">
        <v>801</v>
      </c>
      <c r="C25" s="238" t="s">
        <v>22</v>
      </c>
      <c r="D25" s="240" t="s">
        <v>121</v>
      </c>
      <c r="E25" s="240">
        <v>700</v>
      </c>
      <c r="F25" s="246" t="s">
        <v>137</v>
      </c>
      <c r="G25" s="246">
        <v>44742</v>
      </c>
      <c r="H25" s="263">
        <v>250000</v>
      </c>
      <c r="I25" s="247" t="s">
        <v>551</v>
      </c>
      <c r="J25" s="247"/>
      <c r="K25" s="240" t="s">
        <v>138</v>
      </c>
      <c r="L25" s="263">
        <v>250000</v>
      </c>
      <c r="M25" s="264">
        <v>240000</v>
      </c>
      <c r="N25" s="264">
        <v>10000</v>
      </c>
      <c r="O25" s="231" t="s">
        <v>109</v>
      </c>
      <c r="P25" s="231" t="s">
        <v>109</v>
      </c>
      <c r="Q25" s="231" t="s">
        <v>109</v>
      </c>
      <c r="R25" s="248"/>
      <c r="S25" s="50"/>
      <c r="T25" s="50"/>
    </row>
    <row r="26" spans="1:20" s="28" customFormat="1" ht="24.75" customHeight="1">
      <c r="A26" s="225">
        <v>13</v>
      </c>
      <c r="B26" s="238" t="s">
        <v>802</v>
      </c>
      <c r="C26" s="238" t="s">
        <v>22</v>
      </c>
      <c r="D26" s="240" t="s">
        <v>121</v>
      </c>
      <c r="E26" s="240">
        <v>1100</v>
      </c>
      <c r="F26" s="246" t="s">
        <v>137</v>
      </c>
      <c r="G26" s="246">
        <v>44742</v>
      </c>
      <c r="H26" s="263">
        <v>150834</v>
      </c>
      <c r="I26" s="247" t="s">
        <v>552</v>
      </c>
      <c r="J26" s="247"/>
      <c r="K26" s="240" t="s">
        <v>138</v>
      </c>
      <c r="L26" s="263">
        <v>150834</v>
      </c>
      <c r="M26" s="264">
        <v>144800</v>
      </c>
      <c r="N26" s="249">
        <v>6034</v>
      </c>
      <c r="O26" s="231" t="s">
        <v>109</v>
      </c>
      <c r="P26" s="231" t="s">
        <v>109</v>
      </c>
      <c r="Q26" s="231" t="s">
        <v>109</v>
      </c>
      <c r="R26" s="248"/>
      <c r="S26" s="50"/>
      <c r="T26" s="50"/>
    </row>
    <row r="27" spans="1:20" s="28" customFormat="1" ht="25.5">
      <c r="A27" s="233"/>
      <c r="B27" s="251" t="s">
        <v>803</v>
      </c>
      <c r="C27" s="251" t="s">
        <v>22</v>
      </c>
      <c r="D27" s="251"/>
      <c r="E27" s="251"/>
      <c r="F27" s="253">
        <v>44713</v>
      </c>
      <c r="G27" s="253">
        <v>44772</v>
      </c>
      <c r="H27" s="265">
        <v>520834</v>
      </c>
      <c r="I27" s="255"/>
      <c r="J27" s="256"/>
      <c r="K27" s="251" t="s">
        <v>601</v>
      </c>
      <c r="L27" s="254">
        <v>520834</v>
      </c>
      <c r="M27" s="254">
        <v>500000</v>
      </c>
      <c r="N27" s="254">
        <v>20834</v>
      </c>
      <c r="O27" s="231"/>
      <c r="P27" s="231"/>
      <c r="Q27" s="231"/>
      <c r="R27" s="248"/>
      <c r="S27" s="50"/>
      <c r="T27" s="50"/>
    </row>
    <row r="28" spans="1:20" s="28" customFormat="1" ht="15" customHeight="1">
      <c r="A28" s="1031" t="s">
        <v>139</v>
      </c>
      <c r="B28" s="1031"/>
      <c r="C28" s="1031"/>
      <c r="D28" s="1031"/>
      <c r="E28" s="1031"/>
      <c r="F28" s="1031"/>
      <c r="G28" s="1031"/>
      <c r="H28" s="1031"/>
      <c r="I28" s="1031"/>
      <c r="J28" s="1031"/>
      <c r="K28" s="1031"/>
      <c r="L28" s="1031"/>
      <c r="M28" s="1031"/>
      <c r="N28" s="1031"/>
      <c r="O28" s="1031"/>
      <c r="P28" s="1031"/>
      <c r="Q28" s="1031"/>
      <c r="R28" s="1031"/>
      <c r="S28" s="50"/>
      <c r="T28" s="50"/>
    </row>
    <row r="29" spans="1:20" s="28" customFormat="1" ht="58.5" customHeight="1">
      <c r="A29" s="225">
        <v>14</v>
      </c>
      <c r="B29" s="238" t="s">
        <v>804</v>
      </c>
      <c r="C29" s="238" t="s">
        <v>22</v>
      </c>
      <c r="D29" s="240" t="s">
        <v>108</v>
      </c>
      <c r="E29" s="240">
        <v>5000</v>
      </c>
      <c r="F29" s="246" t="s">
        <v>137</v>
      </c>
      <c r="G29" s="246" t="s">
        <v>140</v>
      </c>
      <c r="H29" s="263">
        <v>520834</v>
      </c>
      <c r="I29" s="247" t="s">
        <v>553</v>
      </c>
      <c r="J29" s="247"/>
      <c r="K29" s="240" t="s">
        <v>141</v>
      </c>
      <c r="L29" s="263">
        <v>520834</v>
      </c>
      <c r="M29" s="264">
        <v>500000</v>
      </c>
      <c r="N29" s="264">
        <v>20834</v>
      </c>
      <c r="O29" s="231" t="s">
        <v>109</v>
      </c>
      <c r="P29" s="231" t="s">
        <v>109</v>
      </c>
      <c r="Q29" s="231" t="s">
        <v>109</v>
      </c>
      <c r="R29" s="248"/>
      <c r="S29" s="50"/>
      <c r="T29" s="50"/>
    </row>
    <row r="30" spans="1:20" s="28" customFormat="1" ht="47.25" customHeight="1">
      <c r="A30" s="225"/>
      <c r="B30" s="251" t="s">
        <v>805</v>
      </c>
      <c r="C30" s="251" t="s">
        <v>22</v>
      </c>
      <c r="D30" s="251"/>
      <c r="E30" s="251"/>
      <c r="F30" s="253">
        <v>44713</v>
      </c>
      <c r="G30" s="253">
        <v>44805</v>
      </c>
      <c r="H30" s="265">
        <v>416667</v>
      </c>
      <c r="I30" s="255"/>
      <c r="J30" s="223"/>
      <c r="K30" s="251" t="s">
        <v>141</v>
      </c>
      <c r="L30" s="265">
        <v>416667</v>
      </c>
      <c r="M30" s="265">
        <v>400000</v>
      </c>
      <c r="N30" s="265">
        <v>16667</v>
      </c>
      <c r="O30" s="231"/>
      <c r="P30" s="231"/>
      <c r="Q30" s="231"/>
      <c r="R30" s="248"/>
      <c r="S30" s="50"/>
      <c r="T30" s="50"/>
    </row>
    <row r="31" spans="1:20" s="28" customFormat="1" ht="25.5" customHeight="1">
      <c r="A31" s="1031" t="s">
        <v>142</v>
      </c>
      <c r="B31" s="1031"/>
      <c r="C31" s="1031"/>
      <c r="D31" s="1031"/>
      <c r="E31" s="1031"/>
      <c r="F31" s="1031"/>
      <c r="G31" s="1031"/>
      <c r="H31" s="1031"/>
      <c r="I31" s="1031"/>
      <c r="J31" s="1031"/>
      <c r="K31" s="1031"/>
      <c r="L31" s="1031"/>
      <c r="M31" s="1031"/>
      <c r="N31" s="1031"/>
      <c r="O31" s="1031"/>
      <c r="P31" s="1031"/>
      <c r="Q31" s="1031"/>
      <c r="R31" s="1031"/>
      <c r="S31" s="50"/>
      <c r="T31" s="50"/>
    </row>
    <row r="32" spans="1:20" s="28" customFormat="1" ht="165.75">
      <c r="A32" s="225">
        <v>15</v>
      </c>
      <c r="B32" s="238" t="s">
        <v>806</v>
      </c>
      <c r="C32" s="238" t="s">
        <v>22</v>
      </c>
      <c r="D32" s="240" t="s">
        <v>121</v>
      </c>
      <c r="E32" s="240">
        <v>1200</v>
      </c>
      <c r="F32" s="246" t="s">
        <v>143</v>
      </c>
      <c r="G32" s="246" t="s">
        <v>144</v>
      </c>
      <c r="H32" s="263">
        <v>520834</v>
      </c>
      <c r="I32" s="247" t="s">
        <v>554</v>
      </c>
      <c r="J32" s="247"/>
      <c r="K32" s="240" t="s">
        <v>141</v>
      </c>
      <c r="L32" s="263">
        <v>520834</v>
      </c>
      <c r="M32" s="264">
        <v>500000</v>
      </c>
      <c r="N32" s="264">
        <v>20834</v>
      </c>
      <c r="O32" s="231" t="s">
        <v>109</v>
      </c>
      <c r="P32" s="231" t="s">
        <v>109</v>
      </c>
      <c r="Q32" s="231" t="s">
        <v>109</v>
      </c>
      <c r="R32" s="248"/>
      <c r="S32" s="50"/>
      <c r="T32" s="50"/>
    </row>
    <row r="33" spans="1:20" s="28" customFormat="1" ht="25.5">
      <c r="A33" s="225"/>
      <c r="B33" s="251" t="s">
        <v>807</v>
      </c>
      <c r="C33" s="251" t="s">
        <v>22</v>
      </c>
      <c r="D33" s="251"/>
      <c r="E33" s="251"/>
      <c r="F33" s="253">
        <v>44774</v>
      </c>
      <c r="G33" s="253">
        <v>44834</v>
      </c>
      <c r="H33" s="265">
        <v>412371</v>
      </c>
      <c r="I33" s="255"/>
      <c r="J33" s="256"/>
      <c r="K33" s="251" t="s">
        <v>141</v>
      </c>
      <c r="L33" s="265">
        <v>412371</v>
      </c>
      <c r="M33" s="265">
        <v>400000</v>
      </c>
      <c r="N33" s="265">
        <v>12371</v>
      </c>
      <c r="O33" s="231"/>
      <c r="P33" s="231"/>
      <c r="Q33" s="231"/>
      <c r="R33" s="248"/>
      <c r="S33" s="50"/>
      <c r="T33" s="50"/>
    </row>
    <row r="34" spans="1:20" s="28" customFormat="1">
      <c r="A34" s="1031" t="s">
        <v>145</v>
      </c>
      <c r="B34" s="1031"/>
      <c r="C34" s="1031"/>
      <c r="D34" s="1031"/>
      <c r="E34" s="1031"/>
      <c r="F34" s="1031"/>
      <c r="G34" s="1031"/>
      <c r="H34" s="1031"/>
      <c r="I34" s="1031"/>
      <c r="J34" s="1031"/>
      <c r="K34" s="1031"/>
      <c r="L34" s="1031"/>
      <c r="M34" s="1031"/>
      <c r="N34" s="1031"/>
      <c r="O34" s="1031"/>
      <c r="P34" s="1031"/>
      <c r="Q34" s="1031"/>
      <c r="R34" s="1031"/>
      <c r="S34" s="50"/>
      <c r="T34" s="50"/>
    </row>
    <row r="35" spans="1:20" s="28" customFormat="1" ht="15" customHeight="1">
      <c r="A35" s="225">
        <v>16</v>
      </c>
      <c r="B35" s="266" t="s">
        <v>808</v>
      </c>
      <c r="C35" s="238" t="s">
        <v>22</v>
      </c>
      <c r="D35" s="240" t="s">
        <v>384</v>
      </c>
      <c r="E35" s="240">
        <v>860</v>
      </c>
      <c r="F35" s="246" t="s">
        <v>125</v>
      </c>
      <c r="G35" s="246">
        <v>44834</v>
      </c>
      <c r="H35" s="238">
        <v>575062</v>
      </c>
      <c r="I35" s="247" t="s">
        <v>555</v>
      </c>
      <c r="J35" s="247"/>
      <c r="K35" s="267" t="s">
        <v>541</v>
      </c>
      <c r="L35" s="266">
        <v>575062</v>
      </c>
      <c r="M35" s="268">
        <v>552059.52</v>
      </c>
      <c r="N35" s="268">
        <v>23002.48</v>
      </c>
      <c r="O35" s="231" t="s">
        <v>109</v>
      </c>
      <c r="P35" s="231" t="s">
        <v>109</v>
      </c>
      <c r="Q35" s="231" t="s">
        <v>109</v>
      </c>
      <c r="R35" s="248"/>
      <c r="S35" s="50"/>
      <c r="T35" s="50"/>
    </row>
    <row r="36" spans="1:20" s="28" customFormat="1" ht="127.5">
      <c r="A36" s="225">
        <v>17</v>
      </c>
      <c r="B36" s="266" t="s">
        <v>809</v>
      </c>
      <c r="C36" s="238" t="s">
        <v>22</v>
      </c>
      <c r="D36" s="240" t="s">
        <v>121</v>
      </c>
      <c r="E36" s="269" t="s">
        <v>156</v>
      </c>
      <c r="F36" s="247" t="s">
        <v>137</v>
      </c>
      <c r="G36" s="246">
        <v>44834</v>
      </c>
      <c r="H36" s="266">
        <v>590360</v>
      </c>
      <c r="I36" s="247" t="s">
        <v>556</v>
      </c>
      <c r="J36" s="247"/>
      <c r="K36" s="267" t="s">
        <v>541</v>
      </c>
      <c r="L36" s="266">
        <v>590360</v>
      </c>
      <c r="M36" s="268">
        <v>566745.59999999998</v>
      </c>
      <c r="N36" s="268">
        <v>23614.400000000001</v>
      </c>
      <c r="O36" s="231" t="s">
        <v>109</v>
      </c>
      <c r="P36" s="231" t="s">
        <v>109</v>
      </c>
      <c r="Q36" s="231" t="s">
        <v>109</v>
      </c>
      <c r="R36" s="248"/>
      <c r="S36" s="50"/>
      <c r="T36" s="50"/>
    </row>
    <row r="37" spans="1:20" s="28" customFormat="1" ht="36" customHeight="1">
      <c r="A37" s="225">
        <v>18</v>
      </c>
      <c r="B37" s="266" t="s">
        <v>557</v>
      </c>
      <c r="C37" s="238" t="s">
        <v>22</v>
      </c>
      <c r="D37" s="240" t="s">
        <v>121</v>
      </c>
      <c r="E37" s="267">
        <v>637.5</v>
      </c>
      <c r="F37" s="247" t="s">
        <v>137</v>
      </c>
      <c r="G37" s="246">
        <v>44834</v>
      </c>
      <c r="H37" s="266">
        <v>524617</v>
      </c>
      <c r="I37" s="247" t="s">
        <v>558</v>
      </c>
      <c r="J37" s="247"/>
      <c r="K37" s="267" t="s">
        <v>541</v>
      </c>
      <c r="L37" s="266">
        <v>524617</v>
      </c>
      <c r="M37" s="268">
        <v>503632.32</v>
      </c>
      <c r="N37" s="268">
        <v>20984.68</v>
      </c>
      <c r="O37" s="231" t="s">
        <v>109</v>
      </c>
      <c r="P37" s="231" t="s">
        <v>109</v>
      </c>
      <c r="Q37" s="231" t="s">
        <v>109</v>
      </c>
      <c r="R37" s="248"/>
      <c r="S37" s="50"/>
      <c r="T37" s="50"/>
    </row>
    <row r="38" spans="1:20" s="28" customFormat="1" ht="35.25" customHeight="1">
      <c r="A38" s="225">
        <v>19</v>
      </c>
      <c r="B38" s="266" t="s">
        <v>559</v>
      </c>
      <c r="C38" s="238" t="s">
        <v>22</v>
      </c>
      <c r="D38" s="240" t="s">
        <v>121</v>
      </c>
      <c r="E38" s="240">
        <v>400</v>
      </c>
      <c r="F38" s="247" t="s">
        <v>125</v>
      </c>
      <c r="G38" s="246">
        <v>44834</v>
      </c>
      <c r="H38" s="266">
        <v>585185</v>
      </c>
      <c r="I38" s="247" t="s">
        <v>560</v>
      </c>
      <c r="J38" s="247"/>
      <c r="K38" s="267" t="s">
        <v>541</v>
      </c>
      <c r="L38" s="266">
        <v>585185</v>
      </c>
      <c r="M38" s="268">
        <v>561777.6</v>
      </c>
      <c r="N38" s="268">
        <v>23407.4</v>
      </c>
      <c r="O38" s="231" t="s">
        <v>109</v>
      </c>
      <c r="P38" s="231" t="s">
        <v>109</v>
      </c>
      <c r="Q38" s="231" t="s">
        <v>109</v>
      </c>
      <c r="R38" s="248"/>
      <c r="S38" s="50"/>
      <c r="T38" s="50"/>
    </row>
    <row r="39" spans="1:20" s="28" customFormat="1" ht="15" customHeight="1">
      <c r="A39" s="225">
        <v>20</v>
      </c>
      <c r="B39" s="266" t="s">
        <v>561</v>
      </c>
      <c r="C39" s="238" t="s">
        <v>22</v>
      </c>
      <c r="D39" s="267" t="s">
        <v>146</v>
      </c>
      <c r="E39" s="267">
        <v>100</v>
      </c>
      <c r="F39" s="247" t="s">
        <v>125</v>
      </c>
      <c r="G39" s="246">
        <v>44834</v>
      </c>
      <c r="H39" s="266">
        <v>479640</v>
      </c>
      <c r="I39" s="247" t="s">
        <v>562</v>
      </c>
      <c r="J39" s="247"/>
      <c r="K39" s="267" t="s">
        <v>541</v>
      </c>
      <c r="L39" s="266">
        <v>479640</v>
      </c>
      <c r="M39" s="268">
        <v>460454.40000000002</v>
      </c>
      <c r="N39" s="268">
        <v>19185.599999999999</v>
      </c>
      <c r="O39" s="231" t="s">
        <v>109</v>
      </c>
      <c r="P39" s="231" t="s">
        <v>109</v>
      </c>
      <c r="Q39" s="231" t="s">
        <v>109</v>
      </c>
      <c r="R39" s="248"/>
      <c r="S39" s="50"/>
      <c r="T39" s="50"/>
    </row>
    <row r="40" spans="1:20" s="28" customFormat="1" ht="15.75" customHeight="1">
      <c r="A40" s="225">
        <v>21</v>
      </c>
      <c r="B40" s="266" t="s">
        <v>563</v>
      </c>
      <c r="C40" s="238" t="s">
        <v>22</v>
      </c>
      <c r="D40" s="267" t="s">
        <v>564</v>
      </c>
      <c r="E40" s="270" t="s">
        <v>565</v>
      </c>
      <c r="F40" s="247" t="s">
        <v>125</v>
      </c>
      <c r="G40" s="246">
        <v>44834</v>
      </c>
      <c r="H40" s="266">
        <v>370136</v>
      </c>
      <c r="I40" s="247" t="s">
        <v>566</v>
      </c>
      <c r="J40" s="247"/>
      <c r="K40" s="267" t="s">
        <v>541</v>
      </c>
      <c r="L40" s="266">
        <v>370136</v>
      </c>
      <c r="M40" s="268">
        <v>355330.56</v>
      </c>
      <c r="N40" s="268">
        <v>14805.64</v>
      </c>
      <c r="O40" s="231" t="s">
        <v>109</v>
      </c>
      <c r="P40" s="231" t="s">
        <v>109</v>
      </c>
      <c r="Q40" s="231" t="s">
        <v>109</v>
      </c>
      <c r="R40" s="248"/>
      <c r="S40" s="50"/>
      <c r="T40" s="50"/>
    </row>
    <row r="41" spans="1:20" s="28" customFormat="1" ht="46.5" customHeight="1">
      <c r="A41" s="225"/>
      <c r="B41" s="271" t="s">
        <v>810</v>
      </c>
      <c r="C41" s="251" t="s">
        <v>22</v>
      </c>
      <c r="D41" s="271"/>
      <c r="E41" s="272"/>
      <c r="F41" s="255">
        <v>44713</v>
      </c>
      <c r="G41" s="253">
        <v>44834</v>
      </c>
      <c r="H41" s="273">
        <v>312500</v>
      </c>
      <c r="I41" s="255"/>
      <c r="J41" s="223"/>
      <c r="K41" s="271" t="s">
        <v>570</v>
      </c>
      <c r="L41" s="273">
        <v>312500</v>
      </c>
      <c r="M41" s="273">
        <v>300000</v>
      </c>
      <c r="N41" s="273">
        <v>12500</v>
      </c>
      <c r="O41" s="231"/>
      <c r="P41" s="231"/>
      <c r="Q41" s="231"/>
      <c r="R41" s="248"/>
      <c r="S41" s="50"/>
      <c r="T41" s="50"/>
    </row>
    <row r="42" spans="1:20" s="28" customFormat="1" ht="46.5" customHeight="1">
      <c r="A42" s="225"/>
      <c r="B42" s="271" t="s">
        <v>811</v>
      </c>
      <c r="C42" s="251" t="s">
        <v>22</v>
      </c>
      <c r="D42" s="271"/>
      <c r="E42" s="272"/>
      <c r="F42" s="255">
        <v>44713</v>
      </c>
      <c r="G42" s="253">
        <v>44834</v>
      </c>
      <c r="H42" s="273">
        <v>208334</v>
      </c>
      <c r="I42" s="255"/>
      <c r="J42" s="223"/>
      <c r="K42" s="271" t="s">
        <v>570</v>
      </c>
      <c r="L42" s="273">
        <v>208334</v>
      </c>
      <c r="M42" s="273">
        <v>200000</v>
      </c>
      <c r="N42" s="273">
        <v>8334</v>
      </c>
      <c r="O42" s="231"/>
      <c r="P42" s="231"/>
      <c r="Q42" s="231"/>
      <c r="R42" s="248"/>
      <c r="S42" s="50"/>
      <c r="T42" s="50"/>
    </row>
    <row r="43" spans="1:20" s="28" customFormat="1" ht="58.5" customHeight="1">
      <c r="A43" s="1031" t="s">
        <v>147</v>
      </c>
      <c r="B43" s="1031"/>
      <c r="C43" s="1031"/>
      <c r="D43" s="1031"/>
      <c r="E43" s="1031"/>
      <c r="F43" s="1031"/>
      <c r="G43" s="1031"/>
      <c r="H43" s="1031"/>
      <c r="I43" s="1031"/>
      <c r="J43" s="1031"/>
      <c r="K43" s="1031"/>
      <c r="L43" s="1031"/>
      <c r="M43" s="1031"/>
      <c r="N43" s="1031"/>
      <c r="O43" s="1031"/>
      <c r="P43" s="1031"/>
      <c r="Q43" s="1031"/>
      <c r="R43" s="1031"/>
      <c r="S43" s="50"/>
      <c r="T43" s="50"/>
    </row>
    <row r="44" spans="1:20" s="28" customFormat="1" ht="58.5" customHeight="1">
      <c r="A44" s="225">
        <v>22</v>
      </c>
      <c r="B44" s="238" t="s">
        <v>812</v>
      </c>
      <c r="C44" s="238" t="s">
        <v>22</v>
      </c>
      <c r="D44" s="240" t="s">
        <v>121</v>
      </c>
      <c r="E44" s="269" t="s">
        <v>148</v>
      </c>
      <c r="F44" s="246" t="s">
        <v>125</v>
      </c>
      <c r="G44" s="246">
        <v>44834</v>
      </c>
      <c r="H44" s="238">
        <v>4945745</v>
      </c>
      <c r="I44" s="247" t="s">
        <v>567</v>
      </c>
      <c r="J44" s="247"/>
      <c r="K44" s="267" t="s">
        <v>381</v>
      </c>
      <c r="L44" s="266">
        <v>4921016.2699999996</v>
      </c>
      <c r="M44" s="274">
        <v>4724175.62</v>
      </c>
      <c r="N44" s="268">
        <v>196840.65</v>
      </c>
      <c r="O44" s="231" t="s">
        <v>109</v>
      </c>
      <c r="P44" s="231" t="s">
        <v>109</v>
      </c>
      <c r="Q44" s="231" t="s">
        <v>109</v>
      </c>
      <c r="R44" s="275"/>
      <c r="S44" s="50"/>
      <c r="T44" s="50"/>
    </row>
    <row r="45" spans="1:20" s="28" customFormat="1" ht="57" customHeight="1">
      <c r="A45" s="225">
        <v>23</v>
      </c>
      <c r="B45" s="238" t="s">
        <v>813</v>
      </c>
      <c r="C45" s="238" t="s">
        <v>22</v>
      </c>
      <c r="D45" s="240" t="s">
        <v>121</v>
      </c>
      <c r="E45" s="269" t="s">
        <v>149</v>
      </c>
      <c r="F45" s="246" t="s">
        <v>143</v>
      </c>
      <c r="G45" s="246">
        <v>44805</v>
      </c>
      <c r="H45" s="263">
        <v>520834</v>
      </c>
      <c r="I45" s="247" t="s">
        <v>568</v>
      </c>
      <c r="J45" s="247"/>
      <c r="K45" s="267" t="s">
        <v>541</v>
      </c>
      <c r="L45" s="263">
        <v>520834</v>
      </c>
      <c r="M45" s="264">
        <v>500000</v>
      </c>
      <c r="N45" s="264">
        <v>20834</v>
      </c>
      <c r="O45" s="231" t="s">
        <v>109</v>
      </c>
      <c r="P45" s="231" t="s">
        <v>109</v>
      </c>
      <c r="Q45" s="231" t="s">
        <v>109</v>
      </c>
      <c r="R45" s="248"/>
      <c r="S45" s="50"/>
      <c r="T45" s="50"/>
    </row>
    <row r="46" spans="1:20" s="28" customFormat="1" ht="32.25" customHeight="1">
      <c r="A46" s="225">
        <v>24</v>
      </c>
      <c r="B46" s="238" t="s">
        <v>814</v>
      </c>
      <c r="C46" s="238" t="s">
        <v>22</v>
      </c>
      <c r="D46" s="240" t="s">
        <v>121</v>
      </c>
      <c r="E46" s="269" t="s">
        <v>150</v>
      </c>
      <c r="F46" s="246" t="s">
        <v>143</v>
      </c>
      <c r="G46" s="246">
        <v>44805</v>
      </c>
      <c r="H46" s="263">
        <v>206072</v>
      </c>
      <c r="I46" s="247" t="s">
        <v>569</v>
      </c>
      <c r="J46" s="247"/>
      <c r="K46" s="267" t="s">
        <v>570</v>
      </c>
      <c r="L46" s="263">
        <v>206072</v>
      </c>
      <c r="M46" s="264">
        <v>197829</v>
      </c>
      <c r="N46" s="249">
        <v>8243</v>
      </c>
      <c r="O46" s="231" t="s">
        <v>109</v>
      </c>
      <c r="P46" s="231" t="s">
        <v>109</v>
      </c>
      <c r="Q46" s="231" t="s">
        <v>109</v>
      </c>
      <c r="R46" s="248"/>
      <c r="S46" s="50"/>
      <c r="T46" s="50"/>
    </row>
    <row r="47" spans="1:20" s="28" customFormat="1" ht="24" customHeight="1">
      <c r="A47" s="225"/>
      <c r="B47" s="251" t="s">
        <v>815</v>
      </c>
      <c r="C47" s="251" t="s">
        <v>22</v>
      </c>
      <c r="D47" s="251"/>
      <c r="E47" s="276"/>
      <c r="F47" s="253">
        <v>44774</v>
      </c>
      <c r="G47" s="253">
        <v>44805</v>
      </c>
      <c r="H47" s="254">
        <v>312500</v>
      </c>
      <c r="I47" s="255"/>
      <c r="J47" s="271"/>
      <c r="K47" s="223"/>
      <c r="L47" s="254">
        <v>312500</v>
      </c>
      <c r="M47" s="254">
        <v>300000</v>
      </c>
      <c r="N47" s="254">
        <v>12500</v>
      </c>
      <c r="O47" s="231"/>
      <c r="P47" s="231"/>
      <c r="Q47" s="231"/>
      <c r="R47" s="248"/>
      <c r="S47" s="50"/>
      <c r="T47" s="50"/>
    </row>
    <row r="48" spans="1:20" s="28" customFormat="1" ht="23.25" customHeight="1">
      <c r="A48" s="225"/>
      <c r="B48" s="251" t="s">
        <v>816</v>
      </c>
      <c r="C48" s="251" t="s">
        <v>22</v>
      </c>
      <c r="D48" s="251"/>
      <c r="E48" s="276"/>
      <c r="F48" s="253">
        <v>44743</v>
      </c>
      <c r="G48" s="253">
        <v>44834</v>
      </c>
      <c r="H48" s="254">
        <v>312500</v>
      </c>
      <c r="I48" s="255"/>
      <c r="J48" s="271"/>
      <c r="K48" s="223"/>
      <c r="L48" s="254">
        <v>312500</v>
      </c>
      <c r="M48" s="254">
        <v>300000</v>
      </c>
      <c r="N48" s="254">
        <v>12500</v>
      </c>
      <c r="O48" s="231"/>
      <c r="P48" s="231"/>
      <c r="Q48" s="231"/>
      <c r="R48" s="248"/>
      <c r="S48" s="50"/>
      <c r="T48" s="50"/>
    </row>
    <row r="49" spans="1:20" s="28" customFormat="1" ht="36" customHeight="1">
      <c r="A49" s="225"/>
      <c r="B49" s="251" t="s">
        <v>817</v>
      </c>
      <c r="C49" s="251" t="s">
        <v>22</v>
      </c>
      <c r="D49" s="251"/>
      <c r="E49" s="276"/>
      <c r="F49" s="253">
        <v>44743</v>
      </c>
      <c r="G49" s="253">
        <v>44834</v>
      </c>
      <c r="H49" s="254">
        <v>364583</v>
      </c>
      <c r="I49" s="255"/>
      <c r="J49" s="271"/>
      <c r="K49" s="223"/>
      <c r="L49" s="254">
        <v>364583</v>
      </c>
      <c r="M49" s="254">
        <v>350000</v>
      </c>
      <c r="N49" s="254">
        <v>14583</v>
      </c>
      <c r="O49" s="231"/>
      <c r="P49" s="231"/>
      <c r="Q49" s="231"/>
      <c r="R49" s="248"/>
      <c r="S49" s="50"/>
      <c r="T49" s="50"/>
    </row>
    <row r="50" spans="1:20" s="28" customFormat="1" ht="35.25" customHeight="1">
      <c r="A50" s="225"/>
      <c r="B50" s="251" t="s">
        <v>818</v>
      </c>
      <c r="C50" s="251" t="s">
        <v>22</v>
      </c>
      <c r="D50" s="251"/>
      <c r="E50" s="276"/>
      <c r="F50" s="253">
        <v>44743</v>
      </c>
      <c r="G50" s="253">
        <v>44834</v>
      </c>
      <c r="H50" s="254">
        <v>312500</v>
      </c>
      <c r="I50" s="255"/>
      <c r="J50" s="271"/>
      <c r="K50" s="223"/>
      <c r="L50" s="254">
        <v>312500</v>
      </c>
      <c r="M50" s="254">
        <v>300000</v>
      </c>
      <c r="N50" s="254">
        <v>12500</v>
      </c>
      <c r="O50" s="231"/>
      <c r="P50" s="231"/>
      <c r="Q50" s="231"/>
      <c r="R50" s="248"/>
      <c r="S50" s="50"/>
      <c r="T50" s="50"/>
    </row>
    <row r="51" spans="1:20" s="28" customFormat="1">
      <c r="A51" s="225"/>
      <c r="B51" s="251" t="s">
        <v>819</v>
      </c>
      <c r="C51" s="251" t="s">
        <v>22</v>
      </c>
      <c r="D51" s="251"/>
      <c r="E51" s="276"/>
      <c r="F51" s="253">
        <v>44743</v>
      </c>
      <c r="G51" s="253">
        <v>44834</v>
      </c>
      <c r="H51" s="254">
        <v>364583</v>
      </c>
      <c r="I51" s="255"/>
      <c r="J51" s="271"/>
      <c r="K51" s="223"/>
      <c r="L51" s="254">
        <v>364583</v>
      </c>
      <c r="M51" s="254">
        <v>350000</v>
      </c>
      <c r="N51" s="254">
        <v>14583</v>
      </c>
      <c r="O51" s="231"/>
      <c r="P51" s="231"/>
      <c r="Q51" s="231"/>
      <c r="R51" s="248"/>
      <c r="S51" s="50"/>
      <c r="T51" s="50"/>
    </row>
    <row r="52" spans="1:20" s="28" customFormat="1">
      <c r="A52" s="225"/>
      <c r="B52" s="251" t="s">
        <v>820</v>
      </c>
      <c r="C52" s="251" t="s">
        <v>22</v>
      </c>
      <c r="D52" s="251"/>
      <c r="E52" s="276"/>
      <c r="F52" s="253">
        <v>44743</v>
      </c>
      <c r="G52" s="253">
        <v>44834</v>
      </c>
      <c r="H52" s="254">
        <v>208334</v>
      </c>
      <c r="I52" s="255"/>
      <c r="J52" s="271"/>
      <c r="K52" s="223"/>
      <c r="L52" s="254">
        <v>208334</v>
      </c>
      <c r="M52" s="254">
        <v>200000</v>
      </c>
      <c r="N52" s="254">
        <v>8334</v>
      </c>
      <c r="O52" s="231"/>
      <c r="P52" s="231"/>
      <c r="Q52" s="231"/>
      <c r="R52" s="248"/>
      <c r="S52" s="50"/>
      <c r="T52" s="50"/>
    </row>
    <row r="53" spans="1:20">
      <c r="A53" s="225"/>
      <c r="B53" s="251" t="s">
        <v>821</v>
      </c>
      <c r="C53" s="251" t="s">
        <v>22</v>
      </c>
      <c r="D53" s="251"/>
      <c r="E53" s="276"/>
      <c r="F53" s="253">
        <v>44743</v>
      </c>
      <c r="G53" s="253">
        <v>44834</v>
      </c>
      <c r="H53" s="254">
        <v>208334</v>
      </c>
      <c r="I53" s="255"/>
      <c r="J53" s="271"/>
      <c r="K53" s="223"/>
      <c r="L53" s="254">
        <v>208334</v>
      </c>
      <c r="M53" s="254">
        <v>200000</v>
      </c>
      <c r="N53" s="254">
        <v>8334</v>
      </c>
      <c r="O53" s="231"/>
      <c r="P53" s="231"/>
      <c r="Q53" s="231"/>
      <c r="R53" s="248"/>
      <c r="S53" s="50"/>
      <c r="T53" s="50"/>
    </row>
    <row r="54" spans="1:20">
      <c r="A54" s="1031" t="s">
        <v>151</v>
      </c>
      <c r="B54" s="1031"/>
      <c r="C54" s="1031"/>
      <c r="D54" s="1031"/>
      <c r="E54" s="1031"/>
      <c r="F54" s="1031"/>
      <c r="G54" s="1031"/>
      <c r="H54" s="1031"/>
      <c r="I54" s="1031"/>
      <c r="J54" s="1031"/>
      <c r="K54" s="1031"/>
      <c r="L54" s="1031"/>
      <c r="M54" s="1031"/>
      <c r="N54" s="1031"/>
      <c r="O54" s="1031"/>
      <c r="P54" s="1031"/>
      <c r="Q54" s="1031"/>
      <c r="R54" s="1031"/>
    </row>
    <row r="55" spans="1:20" ht="165.75">
      <c r="A55" s="225">
        <v>25</v>
      </c>
      <c r="B55" s="238" t="s">
        <v>822</v>
      </c>
      <c r="C55" s="238" t="s">
        <v>22</v>
      </c>
      <c r="D55" s="240" t="s">
        <v>152</v>
      </c>
      <c r="E55" s="269" t="s">
        <v>153</v>
      </c>
      <c r="F55" s="247" t="s">
        <v>125</v>
      </c>
      <c r="G55" s="246">
        <v>44835</v>
      </c>
      <c r="H55" s="238">
        <v>120834</v>
      </c>
      <c r="I55" s="247" t="s">
        <v>571</v>
      </c>
      <c r="J55" s="247"/>
      <c r="K55" s="240" t="s">
        <v>154</v>
      </c>
      <c r="L55" s="238">
        <v>120834</v>
      </c>
      <c r="M55" s="249">
        <v>116001</v>
      </c>
      <c r="N55" s="249">
        <v>4833</v>
      </c>
      <c r="O55" s="231" t="s">
        <v>109</v>
      </c>
      <c r="P55" s="231" t="s">
        <v>109</v>
      </c>
      <c r="Q55" s="231" t="s">
        <v>109</v>
      </c>
      <c r="R55" s="248"/>
    </row>
    <row r="56" spans="1:20" ht="114.75">
      <c r="A56" s="225">
        <v>26</v>
      </c>
      <c r="B56" s="238" t="s">
        <v>823</v>
      </c>
      <c r="C56" s="238" t="s">
        <v>22</v>
      </c>
      <c r="D56" s="240" t="s">
        <v>121</v>
      </c>
      <c r="E56" s="269" t="s">
        <v>155</v>
      </c>
      <c r="F56" s="246" t="s">
        <v>125</v>
      </c>
      <c r="G56" s="246">
        <v>44835</v>
      </c>
      <c r="H56" s="238">
        <v>250000</v>
      </c>
      <c r="I56" s="247" t="s">
        <v>572</v>
      </c>
      <c r="J56" s="247"/>
      <c r="K56" s="240" t="s">
        <v>154</v>
      </c>
      <c r="L56" s="238">
        <v>250000</v>
      </c>
      <c r="M56" s="249">
        <v>240000</v>
      </c>
      <c r="N56" s="249">
        <v>10000</v>
      </c>
      <c r="O56" s="231" t="s">
        <v>109</v>
      </c>
      <c r="P56" s="231" t="s">
        <v>109</v>
      </c>
      <c r="Q56" s="231" t="s">
        <v>109</v>
      </c>
      <c r="R56" s="248"/>
    </row>
    <row r="57" spans="1:20" ht="89.25">
      <c r="A57" s="225">
        <v>27</v>
      </c>
      <c r="B57" s="238" t="s">
        <v>824</v>
      </c>
      <c r="C57" s="238" t="s">
        <v>22</v>
      </c>
      <c r="D57" s="240" t="s">
        <v>121</v>
      </c>
      <c r="E57" s="269" t="s">
        <v>156</v>
      </c>
      <c r="F57" s="246" t="s">
        <v>125</v>
      </c>
      <c r="G57" s="246">
        <v>44835</v>
      </c>
      <c r="H57" s="238">
        <v>150000</v>
      </c>
      <c r="I57" s="247" t="s">
        <v>573</v>
      </c>
      <c r="J57" s="247"/>
      <c r="K57" s="267" t="s">
        <v>574</v>
      </c>
      <c r="L57" s="238">
        <v>150000</v>
      </c>
      <c r="M57" s="249">
        <v>144000</v>
      </c>
      <c r="N57" s="249">
        <v>6000</v>
      </c>
      <c r="O57" s="231" t="s">
        <v>109</v>
      </c>
      <c r="P57" s="231" t="s">
        <v>109</v>
      </c>
      <c r="Q57" s="231" t="s">
        <v>109</v>
      </c>
      <c r="R57" s="248"/>
    </row>
    <row r="58" spans="1:20" ht="140.25">
      <c r="A58" s="225">
        <v>28</v>
      </c>
      <c r="B58" s="238" t="s">
        <v>825</v>
      </c>
      <c r="C58" s="238" t="s">
        <v>22</v>
      </c>
      <c r="D58" s="240"/>
      <c r="E58" s="240">
        <v>650</v>
      </c>
      <c r="F58" s="246" t="s">
        <v>125</v>
      </c>
      <c r="G58" s="246">
        <v>44835</v>
      </c>
      <c r="H58" s="263">
        <v>170000</v>
      </c>
      <c r="I58" s="247" t="s">
        <v>575</v>
      </c>
      <c r="J58" s="247"/>
      <c r="K58" s="267" t="s">
        <v>574</v>
      </c>
      <c r="L58" s="263">
        <v>170000</v>
      </c>
      <c r="M58" s="249">
        <v>163200</v>
      </c>
      <c r="N58" s="249">
        <v>6800</v>
      </c>
      <c r="O58" s="231" t="s">
        <v>109</v>
      </c>
      <c r="P58" s="231" t="s">
        <v>109</v>
      </c>
      <c r="Q58" s="231" t="s">
        <v>109</v>
      </c>
      <c r="R58" s="248"/>
    </row>
    <row r="59" spans="1:20" ht="140.25">
      <c r="A59" s="225">
        <v>29</v>
      </c>
      <c r="B59" s="238" t="s">
        <v>826</v>
      </c>
      <c r="C59" s="238" t="s">
        <v>22</v>
      </c>
      <c r="D59" s="240" t="s">
        <v>146</v>
      </c>
      <c r="E59" s="269" t="s">
        <v>157</v>
      </c>
      <c r="F59" s="246" t="s">
        <v>125</v>
      </c>
      <c r="G59" s="246">
        <v>44835</v>
      </c>
      <c r="H59" s="238">
        <v>81231</v>
      </c>
      <c r="I59" s="247" t="s">
        <v>576</v>
      </c>
      <c r="J59" s="247"/>
      <c r="K59" s="240" t="s">
        <v>158</v>
      </c>
      <c r="L59" s="238">
        <v>81231</v>
      </c>
      <c r="M59" s="249">
        <v>77982</v>
      </c>
      <c r="N59" s="249">
        <v>3249</v>
      </c>
      <c r="O59" s="231" t="s">
        <v>109</v>
      </c>
      <c r="P59" s="231" t="s">
        <v>109</v>
      </c>
      <c r="Q59" s="231" t="s">
        <v>109</v>
      </c>
      <c r="R59" s="248"/>
    </row>
    <row r="60" spans="1:20" ht="140.25">
      <c r="A60" s="225">
        <v>30</v>
      </c>
      <c r="B60" s="238" t="s">
        <v>827</v>
      </c>
      <c r="C60" s="238" t="s">
        <v>22</v>
      </c>
      <c r="D60" s="240" t="s">
        <v>112</v>
      </c>
      <c r="E60" s="269" t="s">
        <v>159</v>
      </c>
      <c r="F60" s="246" t="s">
        <v>125</v>
      </c>
      <c r="G60" s="246">
        <v>44835</v>
      </c>
      <c r="H60" s="263">
        <v>80000</v>
      </c>
      <c r="I60" s="247" t="s">
        <v>577</v>
      </c>
      <c r="J60" s="247"/>
      <c r="K60" s="240" t="s">
        <v>158</v>
      </c>
      <c r="L60" s="263">
        <v>80000</v>
      </c>
      <c r="M60" s="249">
        <v>76800</v>
      </c>
      <c r="N60" s="249">
        <v>3200</v>
      </c>
      <c r="O60" s="231" t="s">
        <v>109</v>
      </c>
      <c r="P60" s="231" t="s">
        <v>109</v>
      </c>
      <c r="Q60" s="231" t="s">
        <v>109</v>
      </c>
      <c r="R60" s="248"/>
    </row>
    <row r="61" spans="1:20" ht="38.25">
      <c r="A61" s="225">
        <v>31</v>
      </c>
      <c r="B61" s="238" t="s">
        <v>160</v>
      </c>
      <c r="C61" s="238" t="s">
        <v>22</v>
      </c>
      <c r="D61" s="240" t="s">
        <v>121</v>
      </c>
      <c r="E61" s="269" t="s">
        <v>149</v>
      </c>
      <c r="F61" s="246" t="s">
        <v>125</v>
      </c>
      <c r="G61" s="246">
        <v>44834</v>
      </c>
      <c r="H61" s="238">
        <v>7949560</v>
      </c>
      <c r="I61" s="247" t="s">
        <v>578</v>
      </c>
      <c r="J61" s="247"/>
      <c r="K61" s="240" t="s">
        <v>161</v>
      </c>
      <c r="L61" s="238">
        <v>7949560</v>
      </c>
      <c r="M61" s="249">
        <v>7631578</v>
      </c>
      <c r="N61" s="264">
        <v>317982</v>
      </c>
      <c r="O61" s="231" t="s">
        <v>109</v>
      </c>
      <c r="P61" s="231" t="s">
        <v>109</v>
      </c>
      <c r="Q61" s="231" t="s">
        <v>109</v>
      </c>
      <c r="R61" s="277"/>
    </row>
    <row r="62" spans="1:20" ht="38.25">
      <c r="A62" s="225">
        <v>32</v>
      </c>
      <c r="B62" s="251" t="s">
        <v>828</v>
      </c>
      <c r="C62" s="251" t="s">
        <v>22</v>
      </c>
      <c r="D62" s="251"/>
      <c r="E62" s="276"/>
      <c r="F62" s="253">
        <v>44713</v>
      </c>
      <c r="G62" s="253">
        <v>44834</v>
      </c>
      <c r="H62" s="254">
        <v>208333</v>
      </c>
      <c r="I62" s="255"/>
      <c r="J62" s="251"/>
      <c r="K62" s="256"/>
      <c r="L62" s="254">
        <v>208333</v>
      </c>
      <c r="M62" s="278">
        <v>200000</v>
      </c>
      <c r="N62" s="278">
        <v>8333</v>
      </c>
      <c r="O62" s="231"/>
      <c r="P62" s="231"/>
      <c r="Q62" s="231"/>
      <c r="R62" s="277"/>
    </row>
    <row r="63" spans="1:20" ht="25.5">
      <c r="A63" s="225">
        <v>33</v>
      </c>
      <c r="B63" s="251" t="s">
        <v>829</v>
      </c>
      <c r="C63" s="251" t="s">
        <v>22</v>
      </c>
      <c r="D63" s="251"/>
      <c r="E63" s="276"/>
      <c r="F63" s="253">
        <v>44713</v>
      </c>
      <c r="G63" s="253">
        <v>44834</v>
      </c>
      <c r="H63" s="254">
        <v>208333</v>
      </c>
      <c r="I63" s="255"/>
      <c r="J63" s="251"/>
      <c r="K63" s="256"/>
      <c r="L63" s="254">
        <v>208333</v>
      </c>
      <c r="M63" s="278">
        <v>200000</v>
      </c>
      <c r="N63" s="278">
        <v>8333</v>
      </c>
      <c r="O63" s="231"/>
      <c r="P63" s="231"/>
      <c r="Q63" s="231"/>
      <c r="R63" s="277"/>
    </row>
    <row r="64" spans="1:20" ht="25.5">
      <c r="A64" s="225">
        <v>34</v>
      </c>
      <c r="B64" s="251" t="s">
        <v>830</v>
      </c>
      <c r="C64" s="251" t="s">
        <v>22</v>
      </c>
      <c r="D64" s="251" t="s">
        <v>112</v>
      </c>
      <c r="E64" s="276" t="s">
        <v>831</v>
      </c>
      <c r="F64" s="253">
        <v>44713</v>
      </c>
      <c r="G64" s="253">
        <v>44834</v>
      </c>
      <c r="H64" s="254">
        <v>208333</v>
      </c>
      <c r="I64" s="255"/>
      <c r="J64" s="251"/>
      <c r="K64" s="256"/>
      <c r="L64" s="254">
        <v>208333</v>
      </c>
      <c r="M64" s="278">
        <v>200000</v>
      </c>
      <c r="N64" s="278">
        <v>8333</v>
      </c>
      <c r="O64" s="231"/>
      <c r="P64" s="231"/>
      <c r="Q64" s="231"/>
      <c r="R64" s="277"/>
    </row>
    <row r="65" spans="1:18">
      <c r="A65" s="224"/>
      <c r="B65" s="224" t="s">
        <v>162</v>
      </c>
      <c r="C65" s="224"/>
      <c r="D65" s="224"/>
      <c r="E65" s="224"/>
      <c r="F65" s="224"/>
      <c r="G65" s="224"/>
      <c r="H65" s="224"/>
      <c r="I65" s="224"/>
      <c r="J65" s="224"/>
      <c r="K65" s="224"/>
      <c r="L65" s="279">
        <v>43550571.82</v>
      </c>
      <c r="M65" s="280">
        <v>41976260.619999997</v>
      </c>
      <c r="N65" s="281">
        <v>1574311.2</v>
      </c>
      <c r="O65" s="231" t="s">
        <v>109</v>
      </c>
      <c r="P65" s="231" t="s">
        <v>109</v>
      </c>
      <c r="Q65" s="231" t="s">
        <v>109</v>
      </c>
      <c r="R65" s="248"/>
    </row>
    <row r="66" spans="1:18">
      <c r="A66" s="1032" t="s">
        <v>430</v>
      </c>
      <c r="B66" s="1032"/>
      <c r="C66" s="1032"/>
      <c r="D66" s="1032"/>
      <c r="E66" s="1032"/>
      <c r="F66" s="1032"/>
      <c r="G66" s="1032"/>
      <c r="H66" s="1032"/>
      <c r="I66" s="1032"/>
      <c r="J66" s="1032"/>
      <c r="K66" s="1032"/>
      <c r="L66" s="1032"/>
      <c r="M66" s="1032"/>
      <c r="N66" s="1032"/>
      <c r="O66" s="1032"/>
      <c r="P66" s="1032"/>
      <c r="Q66" s="1032"/>
      <c r="R66" s="1032"/>
    </row>
    <row r="67" spans="1:18" ht="30">
      <c r="A67" s="282">
        <v>1</v>
      </c>
      <c r="B67" s="283" t="s">
        <v>594</v>
      </c>
      <c r="C67" s="284" t="s">
        <v>22</v>
      </c>
      <c r="D67" s="285" t="s">
        <v>108</v>
      </c>
      <c r="E67" s="286">
        <v>1800</v>
      </c>
      <c r="F67" s="287">
        <v>44713</v>
      </c>
      <c r="G67" s="287">
        <v>44773</v>
      </c>
      <c r="H67" s="288">
        <v>200000</v>
      </c>
      <c r="I67" s="289" t="s">
        <v>595</v>
      </c>
      <c r="J67" s="289"/>
      <c r="K67" s="290" t="s">
        <v>570</v>
      </c>
      <c r="L67" s="291">
        <v>200000</v>
      </c>
      <c r="M67" s="291">
        <v>100000</v>
      </c>
      <c r="N67" s="291">
        <v>100000</v>
      </c>
      <c r="O67" s="292" t="s">
        <v>109</v>
      </c>
      <c r="P67" s="292" t="s">
        <v>109</v>
      </c>
      <c r="Q67" s="292" t="s">
        <v>109</v>
      </c>
      <c r="R67" s="293" t="s">
        <v>604</v>
      </c>
    </row>
    <row r="68" spans="1:18" ht="30">
      <c r="A68" s="282">
        <v>2</v>
      </c>
      <c r="B68" s="294" t="s">
        <v>596</v>
      </c>
      <c r="C68" s="285" t="s">
        <v>22</v>
      </c>
      <c r="D68" s="295" t="s">
        <v>108</v>
      </c>
      <c r="E68" s="286">
        <v>750</v>
      </c>
      <c r="F68" s="287">
        <v>44713</v>
      </c>
      <c r="G68" s="287">
        <v>44773</v>
      </c>
      <c r="H68" s="288">
        <v>150000</v>
      </c>
      <c r="I68" s="289" t="s">
        <v>597</v>
      </c>
      <c r="J68" s="289"/>
      <c r="K68" s="290" t="s">
        <v>570</v>
      </c>
      <c r="L68" s="291">
        <v>150000</v>
      </c>
      <c r="M68" s="291">
        <v>75000</v>
      </c>
      <c r="N68" s="291">
        <v>75000</v>
      </c>
      <c r="O68" s="292" t="s">
        <v>109</v>
      </c>
      <c r="P68" s="292" t="s">
        <v>109</v>
      </c>
      <c r="Q68" s="292" t="s">
        <v>109</v>
      </c>
      <c r="R68" s="293" t="s">
        <v>604</v>
      </c>
    </row>
    <row r="69" spans="1:18" ht="30">
      <c r="A69" s="282">
        <v>3</v>
      </c>
      <c r="B69" s="294" t="s">
        <v>598</v>
      </c>
      <c r="C69" s="296" t="s">
        <v>22</v>
      </c>
      <c r="D69" s="297" t="s">
        <v>108</v>
      </c>
      <c r="E69" s="298" t="s">
        <v>599</v>
      </c>
      <c r="F69" s="299">
        <v>44774</v>
      </c>
      <c r="G69" s="299">
        <v>44805</v>
      </c>
      <c r="H69" s="300">
        <v>150000</v>
      </c>
      <c r="I69" s="301" t="s">
        <v>600</v>
      </c>
      <c r="J69" s="301"/>
      <c r="K69" s="301" t="s">
        <v>601</v>
      </c>
      <c r="L69" s="300">
        <v>150000</v>
      </c>
      <c r="M69" s="302">
        <v>75000</v>
      </c>
      <c r="N69" s="302">
        <v>75000</v>
      </c>
      <c r="O69" s="292" t="s">
        <v>109</v>
      </c>
      <c r="P69" s="292" t="s">
        <v>109</v>
      </c>
      <c r="Q69" s="292" t="s">
        <v>109</v>
      </c>
      <c r="R69" s="293" t="s">
        <v>604</v>
      </c>
    </row>
    <row r="70" spans="1:18" ht="30">
      <c r="A70" s="303">
        <v>4</v>
      </c>
      <c r="B70" s="304" t="s">
        <v>602</v>
      </c>
      <c r="C70" s="305" t="s">
        <v>22</v>
      </c>
      <c r="D70" s="306" t="s">
        <v>108</v>
      </c>
      <c r="E70" s="306">
        <v>4000</v>
      </c>
      <c r="F70" s="307">
        <v>44774</v>
      </c>
      <c r="G70" s="307">
        <v>44805</v>
      </c>
      <c r="H70" s="300">
        <v>250000</v>
      </c>
      <c r="I70" s="301" t="s">
        <v>603</v>
      </c>
      <c r="J70" s="301"/>
      <c r="K70" s="301" t="s">
        <v>601</v>
      </c>
      <c r="L70" s="300">
        <v>250000</v>
      </c>
      <c r="M70" s="300">
        <v>125000</v>
      </c>
      <c r="N70" s="300">
        <v>125000</v>
      </c>
      <c r="O70" s="292" t="s">
        <v>109</v>
      </c>
      <c r="P70" s="292" t="s">
        <v>109</v>
      </c>
      <c r="Q70" s="292" t="s">
        <v>109</v>
      </c>
      <c r="R70" s="293" t="s">
        <v>604</v>
      </c>
    </row>
    <row r="71" spans="1:18">
      <c r="A71" s="223"/>
      <c r="B71" s="308" t="s">
        <v>162</v>
      </c>
      <c r="C71" s="308"/>
      <c r="D71" s="308"/>
      <c r="E71" s="308"/>
      <c r="F71" s="308"/>
      <c r="G71" s="308"/>
      <c r="H71" s="309"/>
      <c r="I71" s="309"/>
      <c r="J71" s="309"/>
      <c r="K71" s="309"/>
      <c r="L71" s="310">
        <v>750000</v>
      </c>
      <c r="M71" s="311">
        <v>375000</v>
      </c>
      <c r="N71" s="311">
        <v>375000</v>
      </c>
      <c r="O71" s="292" t="s">
        <v>109</v>
      </c>
      <c r="P71" s="292" t="s">
        <v>109</v>
      </c>
      <c r="Q71" s="292" t="s">
        <v>109</v>
      </c>
      <c r="R71" s="312"/>
    </row>
  </sheetData>
  <mergeCells count="32">
    <mergeCell ref="A54:R54"/>
    <mergeCell ref="A66:R66"/>
    <mergeCell ref="A11:R11"/>
    <mergeCell ref="A23:R23"/>
    <mergeCell ref="A7:R7"/>
    <mergeCell ref="A8:K8"/>
    <mergeCell ref="A28:R28"/>
    <mergeCell ref="A31:R31"/>
    <mergeCell ref="A34:R34"/>
    <mergeCell ref="A43:R43"/>
    <mergeCell ref="R4:R6"/>
    <mergeCell ref="A2:Q3"/>
    <mergeCell ref="A4:A6"/>
    <mergeCell ref="B4:B6"/>
    <mergeCell ref="C4:C6"/>
    <mergeCell ref="L4:N4"/>
    <mergeCell ref="D4:E4"/>
    <mergeCell ref="F4:G4"/>
    <mergeCell ref="H4:H6"/>
    <mergeCell ref="I4:I6"/>
    <mergeCell ref="K4:K6"/>
    <mergeCell ref="O4:Q4"/>
    <mergeCell ref="D5:D6"/>
    <mergeCell ref="E5:E6"/>
    <mergeCell ref="P5:P6"/>
    <mergeCell ref="Q5:Q6"/>
    <mergeCell ref="O5:O6"/>
    <mergeCell ref="J4:J6"/>
    <mergeCell ref="F5:F6"/>
    <mergeCell ref="G5:G6"/>
    <mergeCell ref="L5:L6"/>
    <mergeCell ref="M5:N5"/>
  </mergeCells>
  <hyperlinks>
    <hyperlink ref="J9" r:id="rId1"/>
    <hyperlink ref="J12" r:id="rId2"/>
  </hyperlinks>
  <pageMargins left="0.7" right="0.7" top="0.75" bottom="0.75" header="0.3" footer="0.3"/>
</worksheet>
</file>

<file path=xl/worksheets/sheet25.xml><?xml version="1.0" encoding="utf-8"?>
<worksheet xmlns="http://schemas.openxmlformats.org/spreadsheetml/2006/main" xmlns:r="http://schemas.openxmlformats.org/officeDocument/2006/relationships">
  <sheetPr>
    <tabColor rgb="FF7030A0"/>
  </sheetPr>
  <dimension ref="A2:T18"/>
  <sheetViews>
    <sheetView zoomScale="55" zoomScaleNormal="55" workbookViewId="0">
      <selection activeCell="S20" sqref="S20"/>
    </sheetView>
  </sheetViews>
  <sheetFormatPr defaultRowHeight="15"/>
  <cols>
    <col min="1" max="1" width="4.42578125" style="5" customWidth="1"/>
    <col min="2" max="2" width="41.42578125" style="5" customWidth="1"/>
    <col min="3" max="3" width="16.85546875" style="5" customWidth="1"/>
    <col min="4" max="4" width="14.28515625" style="5" customWidth="1"/>
    <col min="5" max="5" width="17.7109375" style="5" customWidth="1"/>
    <col min="6" max="6" width="14.140625" style="5" customWidth="1"/>
    <col min="7" max="7" width="17" style="5" customWidth="1"/>
    <col min="8" max="8" width="19.7109375" style="5" customWidth="1"/>
    <col min="9" max="9" width="25" style="5" customWidth="1"/>
    <col min="10" max="10" width="25" style="50" customWidth="1"/>
    <col min="11" max="11" width="23" style="5" customWidth="1"/>
    <col min="12" max="12" width="18" style="5" customWidth="1"/>
    <col min="13" max="13" width="23.7109375" style="5" customWidth="1"/>
    <col min="14" max="14" width="16.7109375" style="5" customWidth="1"/>
    <col min="15" max="15" width="27" style="5" customWidth="1"/>
    <col min="16" max="16" width="10.7109375" style="5" customWidth="1"/>
    <col min="17" max="17" width="33.42578125" style="5" customWidth="1"/>
    <col min="18" max="18" width="40.7109375" style="5" customWidth="1"/>
    <col min="19" max="19" width="33.28515625" style="5" customWidth="1"/>
    <col min="20" max="20" width="27.5703125" style="5" customWidth="1"/>
    <col min="21" max="16384" width="9.140625" style="5"/>
  </cols>
  <sheetData>
    <row r="2" spans="1:20" s="22" customFormat="1" ht="15.75">
      <c r="A2" s="801" t="s">
        <v>30</v>
      </c>
      <c r="B2" s="801"/>
      <c r="C2" s="801"/>
      <c r="D2" s="801"/>
      <c r="E2" s="801"/>
      <c r="F2" s="801"/>
      <c r="G2" s="801"/>
      <c r="H2" s="801"/>
      <c r="I2" s="801"/>
      <c r="J2" s="801"/>
      <c r="K2" s="801"/>
      <c r="L2" s="801"/>
      <c r="M2" s="801"/>
      <c r="N2" s="801"/>
      <c r="O2" s="801"/>
      <c r="P2" s="801"/>
      <c r="Q2" s="801"/>
    </row>
    <row r="3" spans="1:20" s="22" customFormat="1" ht="15.75">
      <c r="A3" s="801"/>
      <c r="B3" s="801"/>
      <c r="C3" s="801"/>
      <c r="D3" s="801"/>
      <c r="E3" s="801"/>
      <c r="F3" s="801"/>
      <c r="G3" s="801"/>
      <c r="H3" s="801"/>
      <c r="I3" s="801"/>
      <c r="J3" s="801"/>
      <c r="K3" s="801"/>
      <c r="L3" s="801"/>
      <c r="M3" s="801"/>
      <c r="N3" s="801"/>
      <c r="O3" s="801"/>
      <c r="P3" s="801"/>
      <c r="Q3" s="801"/>
    </row>
    <row r="4" spans="1:20" s="22" customFormat="1" ht="15.75">
      <c r="A4" s="798" t="s">
        <v>0</v>
      </c>
      <c r="B4" s="798" t="s">
        <v>1</v>
      </c>
      <c r="C4" s="798" t="s">
        <v>2</v>
      </c>
      <c r="D4" s="798" t="s">
        <v>3</v>
      </c>
      <c r="E4" s="798"/>
      <c r="F4" s="798" t="s">
        <v>4</v>
      </c>
      <c r="G4" s="798"/>
      <c r="H4" s="799" t="s">
        <v>58</v>
      </c>
      <c r="I4" s="799" t="s">
        <v>31</v>
      </c>
      <c r="J4" s="833" t="s">
        <v>614</v>
      </c>
      <c r="K4" s="799" t="s">
        <v>19</v>
      </c>
      <c r="L4" s="1042" t="s">
        <v>10</v>
      </c>
      <c r="M4" s="1043"/>
      <c r="N4" s="1044"/>
      <c r="O4" s="1047" t="s">
        <v>11</v>
      </c>
      <c r="P4" s="1047"/>
      <c r="Q4" s="1047"/>
      <c r="R4" s="1040" t="s">
        <v>18</v>
      </c>
    </row>
    <row r="5" spans="1:20" s="22" customFormat="1" ht="15.75">
      <c r="A5" s="798"/>
      <c r="B5" s="798"/>
      <c r="C5" s="798"/>
      <c r="D5" s="799" t="s">
        <v>5</v>
      </c>
      <c r="E5" s="799" t="s">
        <v>6</v>
      </c>
      <c r="F5" s="799" t="s">
        <v>7</v>
      </c>
      <c r="G5" s="799" t="s">
        <v>8</v>
      </c>
      <c r="H5" s="836"/>
      <c r="I5" s="836"/>
      <c r="J5" s="834"/>
      <c r="K5" s="836"/>
      <c r="L5" s="1042" t="s">
        <v>20</v>
      </c>
      <c r="M5" s="791" t="s">
        <v>21</v>
      </c>
      <c r="N5" s="792"/>
      <c r="O5" s="1045" t="s">
        <v>14</v>
      </c>
      <c r="P5" s="1045" t="s">
        <v>15</v>
      </c>
      <c r="Q5" s="1045" t="s">
        <v>16</v>
      </c>
      <c r="R5" s="1048"/>
    </row>
    <row r="6" spans="1:20" s="22" customFormat="1" ht="31.5">
      <c r="A6" s="798"/>
      <c r="B6" s="798"/>
      <c r="C6" s="798"/>
      <c r="D6" s="820"/>
      <c r="E6" s="820"/>
      <c r="F6" s="820"/>
      <c r="G6" s="820"/>
      <c r="H6" s="820"/>
      <c r="I6" s="820"/>
      <c r="J6" s="835"/>
      <c r="K6" s="820"/>
      <c r="L6" s="1049"/>
      <c r="M6" s="3" t="s">
        <v>12</v>
      </c>
      <c r="N6" s="3" t="s">
        <v>13</v>
      </c>
      <c r="O6" s="1046"/>
      <c r="P6" s="1046"/>
      <c r="Q6" s="1046"/>
      <c r="R6" s="1041"/>
    </row>
    <row r="7" spans="1:20" s="22" customFormat="1" ht="15.75" customHeight="1">
      <c r="A7" s="827" t="s">
        <v>442</v>
      </c>
      <c r="B7" s="828"/>
      <c r="C7" s="828"/>
      <c r="D7" s="828"/>
      <c r="E7" s="828"/>
      <c r="F7" s="828"/>
      <c r="G7" s="828"/>
      <c r="H7" s="828"/>
      <c r="I7" s="828"/>
      <c r="J7" s="828"/>
      <c r="K7" s="828"/>
      <c r="L7" s="828"/>
      <c r="M7" s="828"/>
      <c r="N7" s="828"/>
      <c r="O7" s="828"/>
      <c r="P7" s="828"/>
      <c r="Q7" s="828"/>
      <c r="R7" s="829"/>
    </row>
    <row r="8" spans="1:20" s="22" customFormat="1" ht="15.75" customHeight="1">
      <c r="A8" s="830" t="s">
        <v>623</v>
      </c>
      <c r="B8" s="831"/>
      <c r="C8" s="831"/>
      <c r="D8" s="831"/>
      <c r="E8" s="831"/>
      <c r="F8" s="831"/>
      <c r="G8" s="831"/>
      <c r="H8" s="831"/>
      <c r="I8" s="831"/>
      <c r="J8" s="831"/>
      <c r="K8" s="832"/>
      <c r="L8" s="48"/>
      <c r="M8" s="48">
        <f>35000000+8000000</f>
        <v>43000000</v>
      </c>
      <c r="N8" s="48"/>
      <c r="O8" s="49"/>
      <c r="P8" s="46"/>
      <c r="Q8" s="46"/>
      <c r="R8" s="47"/>
    </row>
    <row r="9" spans="1:20" s="22" customFormat="1" ht="168.75" customHeight="1">
      <c r="A9" s="450">
        <v>1</v>
      </c>
      <c r="B9" s="448" t="s">
        <v>253</v>
      </c>
      <c r="C9" s="452" t="s">
        <v>254</v>
      </c>
      <c r="D9" s="452" t="s">
        <v>255</v>
      </c>
      <c r="E9" s="452" t="s">
        <v>666</v>
      </c>
      <c r="F9" s="495">
        <v>44400</v>
      </c>
      <c r="G9" s="495">
        <v>44607</v>
      </c>
      <c r="H9" s="447">
        <v>24979808</v>
      </c>
      <c r="I9" s="492" t="s">
        <v>256</v>
      </c>
      <c r="J9" s="438" t="s">
        <v>654</v>
      </c>
      <c r="K9" s="492" t="s">
        <v>257</v>
      </c>
      <c r="L9" s="447">
        <v>25884410</v>
      </c>
      <c r="M9" s="447">
        <v>24849033.600000001</v>
      </c>
      <c r="N9" s="447">
        <v>1035376.4</v>
      </c>
      <c r="O9" s="444">
        <v>887.83951999999999</v>
      </c>
      <c r="P9" s="494">
        <v>95</v>
      </c>
      <c r="Q9" s="441" t="s">
        <v>258</v>
      </c>
      <c r="R9" s="1040" t="s">
        <v>259</v>
      </c>
      <c r="S9" s="133" t="s">
        <v>719</v>
      </c>
      <c r="T9" s="1037" t="s">
        <v>720</v>
      </c>
    </row>
    <row r="10" spans="1:20" s="22" customFormat="1" ht="137.25" customHeight="1">
      <c r="A10" s="450">
        <v>2</v>
      </c>
      <c r="B10" s="448" t="s">
        <v>260</v>
      </c>
      <c r="C10" s="452" t="s">
        <v>261</v>
      </c>
      <c r="D10" s="452" t="s">
        <v>255</v>
      </c>
      <c r="E10" s="454" t="s">
        <v>262</v>
      </c>
      <c r="F10" s="495">
        <v>44446</v>
      </c>
      <c r="G10" s="495">
        <v>44607</v>
      </c>
      <c r="H10" s="447">
        <v>10562231</v>
      </c>
      <c r="I10" s="492" t="s">
        <v>263</v>
      </c>
      <c r="J10" s="438" t="s">
        <v>655</v>
      </c>
      <c r="K10" s="492" t="s">
        <v>264</v>
      </c>
      <c r="L10" s="447">
        <v>11616400</v>
      </c>
      <c r="M10" s="447">
        <v>11151744</v>
      </c>
      <c r="N10" s="447">
        <v>464656</v>
      </c>
      <c r="O10" s="444">
        <v>11616.400000000001</v>
      </c>
      <c r="P10" s="494">
        <v>100</v>
      </c>
      <c r="Q10" s="443" t="s">
        <v>265</v>
      </c>
      <c r="R10" s="1041"/>
      <c r="S10" s="133" t="s">
        <v>721</v>
      </c>
      <c r="T10" s="1037"/>
    </row>
    <row r="11" spans="1:20" ht="73.5" customHeight="1">
      <c r="A11" s="450"/>
      <c r="B11" s="450"/>
      <c r="C11" s="450"/>
      <c r="D11" s="450"/>
      <c r="E11" s="450" t="s">
        <v>722</v>
      </c>
      <c r="F11" s="450"/>
      <c r="G11" s="450"/>
      <c r="H11" s="436">
        <v>35542039</v>
      </c>
      <c r="I11" s="450"/>
      <c r="J11" s="450"/>
      <c r="K11" s="450"/>
      <c r="L11" s="436">
        <v>37500810</v>
      </c>
      <c r="M11" s="436">
        <v>36000777.600000001</v>
      </c>
      <c r="N11" s="436">
        <v>1500032.4</v>
      </c>
      <c r="O11" s="436">
        <v>0</v>
      </c>
      <c r="P11" s="490"/>
      <c r="Q11" s="490"/>
      <c r="R11" s="449"/>
      <c r="S11" s="132"/>
      <c r="T11" s="132"/>
    </row>
    <row r="12" spans="1:20" ht="18.75" customHeight="1">
      <c r="A12" s="830" t="s">
        <v>723</v>
      </c>
      <c r="B12" s="831"/>
      <c r="C12" s="831"/>
      <c r="D12" s="831"/>
      <c r="E12" s="831"/>
      <c r="F12" s="831"/>
      <c r="G12" s="831"/>
      <c r="H12" s="831"/>
      <c r="I12" s="831"/>
      <c r="J12" s="831"/>
      <c r="K12" s="832"/>
      <c r="L12" s="442"/>
      <c r="M12" s="442">
        <v>8000000</v>
      </c>
      <c r="N12" s="442"/>
      <c r="O12" s="446"/>
      <c r="P12" s="493"/>
      <c r="Q12" s="493"/>
      <c r="R12" s="497"/>
      <c r="S12" s="1036"/>
      <c r="T12" s="801"/>
    </row>
    <row r="13" spans="1:20" ht="99.75" customHeight="1">
      <c r="A13" s="450">
        <v>1</v>
      </c>
      <c r="B13" s="448" t="s">
        <v>667</v>
      </c>
      <c r="C13" s="452" t="s">
        <v>668</v>
      </c>
      <c r="D13" s="452" t="s">
        <v>669</v>
      </c>
      <c r="E13" s="452">
        <v>1</v>
      </c>
      <c r="F13" s="495">
        <v>44652</v>
      </c>
      <c r="G13" s="495">
        <v>44910</v>
      </c>
      <c r="H13" s="447">
        <v>8333334</v>
      </c>
      <c r="I13" s="498" t="s">
        <v>448</v>
      </c>
      <c r="J13" s="439" t="s">
        <v>92</v>
      </c>
      <c r="K13" s="498" t="s">
        <v>448</v>
      </c>
      <c r="L13" s="447"/>
      <c r="M13" s="447"/>
      <c r="N13" s="447"/>
      <c r="O13" s="440">
        <v>0</v>
      </c>
      <c r="P13" s="494">
        <v>0</v>
      </c>
      <c r="Q13" s="441" t="s">
        <v>92</v>
      </c>
      <c r="R13" s="496" t="s">
        <v>670</v>
      </c>
      <c r="S13" s="133"/>
      <c r="T13" s="133"/>
    </row>
    <row r="14" spans="1:20" ht="33.75" customHeight="1">
      <c r="A14" s="450"/>
      <c r="B14" s="450"/>
      <c r="C14" s="450"/>
      <c r="D14" s="450"/>
      <c r="E14" s="450"/>
      <c r="F14" s="450"/>
      <c r="G14" s="450"/>
      <c r="H14" s="436">
        <v>8333334</v>
      </c>
      <c r="I14" s="450"/>
      <c r="J14" s="450"/>
      <c r="K14" s="450"/>
      <c r="L14" s="436"/>
      <c r="M14" s="436"/>
      <c r="N14" s="436"/>
      <c r="O14" s="436">
        <v>0</v>
      </c>
      <c r="P14" s="490"/>
      <c r="Q14" s="490"/>
      <c r="R14" s="449"/>
      <c r="S14" s="132"/>
      <c r="T14" s="132"/>
    </row>
    <row r="15" spans="1:20" ht="15.75" customHeight="1">
      <c r="A15" s="827" t="s">
        <v>443</v>
      </c>
      <c r="B15" s="828"/>
      <c r="C15" s="828"/>
      <c r="D15" s="828"/>
      <c r="E15" s="828"/>
      <c r="F15" s="828"/>
      <c r="G15" s="828"/>
      <c r="H15" s="828"/>
      <c r="I15" s="828"/>
      <c r="J15" s="828"/>
      <c r="K15" s="828"/>
      <c r="L15" s="828"/>
      <c r="M15" s="828"/>
      <c r="N15" s="828"/>
      <c r="O15" s="828"/>
      <c r="P15" s="828"/>
      <c r="Q15" s="828"/>
      <c r="R15" s="829"/>
      <c r="S15" s="131"/>
      <c r="T15" s="131"/>
    </row>
    <row r="16" spans="1:20" ht="141.75" customHeight="1">
      <c r="A16" s="450">
        <v>1</v>
      </c>
      <c r="B16" s="434" t="s">
        <v>444</v>
      </c>
      <c r="C16" s="452" t="s">
        <v>261</v>
      </c>
      <c r="D16" s="452" t="s">
        <v>255</v>
      </c>
      <c r="E16" s="499" t="s">
        <v>445</v>
      </c>
      <c r="F16" s="451" t="s">
        <v>446</v>
      </c>
      <c r="G16" s="451" t="s">
        <v>656</v>
      </c>
      <c r="H16" s="445" t="s">
        <v>447</v>
      </c>
      <c r="I16" s="498" t="s">
        <v>448</v>
      </c>
      <c r="J16" s="436" t="s">
        <v>92</v>
      </c>
      <c r="K16" s="498" t="s">
        <v>448</v>
      </c>
      <c r="L16" s="447"/>
      <c r="M16" s="447"/>
      <c r="N16" s="447"/>
      <c r="O16" s="440">
        <v>0</v>
      </c>
      <c r="P16" s="491">
        <v>0</v>
      </c>
      <c r="Q16" s="450" t="s">
        <v>92</v>
      </c>
      <c r="R16" s="453" t="s">
        <v>906</v>
      </c>
      <c r="S16" s="131"/>
      <c r="T16" s="131"/>
    </row>
    <row r="17" spans="1:20" ht="15.75">
      <c r="A17" s="1038" t="s">
        <v>449</v>
      </c>
      <c r="B17" s="1039"/>
      <c r="C17" s="1039"/>
      <c r="D17" s="1039"/>
      <c r="E17" s="1039"/>
      <c r="F17" s="1039"/>
      <c r="G17" s="1039"/>
      <c r="H17" s="1039"/>
      <c r="I17" s="1039"/>
      <c r="J17" s="1039"/>
      <c r="K17" s="1039"/>
      <c r="L17" s="1039"/>
      <c r="M17" s="1039"/>
      <c r="N17" s="1039"/>
      <c r="O17" s="1039"/>
      <c r="P17" s="1039"/>
      <c r="Q17" s="1039"/>
      <c r="R17" s="1039"/>
      <c r="S17" s="129"/>
      <c r="T17" s="129"/>
    </row>
    <row r="18" spans="1:20" ht="141.75" customHeight="1">
      <c r="A18" s="437">
        <v>1</v>
      </c>
      <c r="B18" s="453" t="s">
        <v>450</v>
      </c>
      <c r="C18" s="452" t="s">
        <v>261</v>
      </c>
      <c r="D18" s="452" t="s">
        <v>255</v>
      </c>
      <c r="E18" s="453" t="s">
        <v>451</v>
      </c>
      <c r="F18" s="451" t="s">
        <v>446</v>
      </c>
      <c r="G18" s="451" t="s">
        <v>656</v>
      </c>
      <c r="H18" s="445" t="s">
        <v>452</v>
      </c>
      <c r="I18" s="498" t="s">
        <v>448</v>
      </c>
      <c r="J18" s="436" t="s">
        <v>92</v>
      </c>
      <c r="K18" s="498" t="s">
        <v>448</v>
      </c>
      <c r="L18" s="447"/>
      <c r="M18" s="447"/>
      <c r="N18" s="447"/>
      <c r="O18" s="440">
        <v>0</v>
      </c>
      <c r="P18" s="435">
        <v>0</v>
      </c>
      <c r="Q18" s="437" t="s">
        <v>92</v>
      </c>
      <c r="R18" s="453" t="s">
        <v>906</v>
      </c>
      <c r="S18" s="129"/>
      <c r="T18" s="129"/>
    </row>
  </sheetData>
  <mergeCells count="30">
    <mergeCell ref="A7:R7"/>
    <mergeCell ref="A8:K8"/>
    <mergeCell ref="R4:R6"/>
    <mergeCell ref="D5:D6"/>
    <mergeCell ref="E5:E6"/>
    <mergeCell ref="F5:F6"/>
    <mergeCell ref="G5:G6"/>
    <mergeCell ref="L5:L6"/>
    <mergeCell ref="M5:N5"/>
    <mergeCell ref="O5:O6"/>
    <mergeCell ref="P5:P6"/>
    <mergeCell ref="A2:Q3"/>
    <mergeCell ref="A4:A6"/>
    <mergeCell ref="B4:B6"/>
    <mergeCell ref="C4:C6"/>
    <mergeCell ref="D4:E4"/>
    <mergeCell ref="F4:G4"/>
    <mergeCell ref="H4:H6"/>
    <mergeCell ref="I4:I6"/>
    <mergeCell ref="K4:K6"/>
    <mergeCell ref="L4:N4"/>
    <mergeCell ref="Q5:Q6"/>
    <mergeCell ref="O4:Q4"/>
    <mergeCell ref="J4:J6"/>
    <mergeCell ref="S12:T12"/>
    <mergeCell ref="T9:T10"/>
    <mergeCell ref="A17:R17"/>
    <mergeCell ref="R9:R10"/>
    <mergeCell ref="A15:R15"/>
    <mergeCell ref="A12:K12"/>
  </mergeCells>
  <hyperlinks>
    <hyperlink ref="J9" r:id="rId1"/>
    <hyperlink ref="J10" r:id="rId2"/>
  </hyperlinks>
  <pageMargins left="0.7" right="0.7" top="0.75" bottom="0.75" header="0.3" footer="0.3"/>
</worksheet>
</file>

<file path=xl/worksheets/sheet26.xml><?xml version="1.0" encoding="utf-8"?>
<worksheet xmlns="http://schemas.openxmlformats.org/spreadsheetml/2006/main" xmlns:r="http://schemas.openxmlformats.org/officeDocument/2006/relationships">
  <sheetPr>
    <tabColor rgb="FF7030A0"/>
  </sheetPr>
  <dimension ref="A1:R12"/>
  <sheetViews>
    <sheetView topLeftCell="C1" zoomScale="85" zoomScaleNormal="85" workbookViewId="0">
      <selection activeCell="H20" sqref="H20"/>
    </sheetView>
  </sheetViews>
  <sheetFormatPr defaultRowHeight="15"/>
  <cols>
    <col min="1" max="1" width="5.28515625" style="5" customWidth="1"/>
    <col min="2" max="2" width="26.28515625" style="5" customWidth="1"/>
    <col min="3" max="3" width="15.85546875" style="5" customWidth="1"/>
    <col min="4" max="5" width="10.42578125" style="5" customWidth="1"/>
    <col min="6" max="8" width="15.85546875" style="5" customWidth="1"/>
    <col min="9" max="9" width="18.28515625" style="5" customWidth="1"/>
    <col min="10" max="10" width="26.85546875" style="50" customWidth="1"/>
    <col min="11" max="12" width="20" style="5" customWidth="1"/>
    <col min="13" max="13" width="22.5703125" style="5" customWidth="1"/>
    <col min="14" max="14" width="15.85546875" style="5" customWidth="1"/>
    <col min="15" max="15" width="18.7109375" style="5" customWidth="1"/>
    <col min="16" max="16" width="21.42578125" style="5" customWidth="1"/>
    <col min="17" max="17" width="30.140625" style="5" customWidth="1"/>
    <col min="18" max="18" width="28.42578125" style="5" customWidth="1"/>
    <col min="19" max="16384" width="9.140625" style="5"/>
  </cols>
  <sheetData>
    <row r="1" spans="1:18">
      <c r="A1" s="36"/>
      <c r="B1" s="36"/>
      <c r="C1" s="36"/>
      <c r="D1" s="36"/>
      <c r="E1" s="36"/>
      <c r="F1" s="36"/>
      <c r="G1" s="36"/>
      <c r="H1" s="36"/>
      <c r="I1" s="36"/>
      <c r="J1" s="53"/>
      <c r="K1" s="36"/>
      <c r="L1" s="36"/>
      <c r="M1" s="36"/>
      <c r="N1" s="36"/>
      <c r="O1" s="36"/>
      <c r="P1" s="36"/>
      <c r="Q1" s="36"/>
      <c r="R1" s="34"/>
    </row>
    <row r="2" spans="1:18" ht="15" customHeight="1">
      <c r="A2" s="1050" t="s">
        <v>30</v>
      </c>
      <c r="B2" s="1050"/>
      <c r="C2" s="1050"/>
      <c r="D2" s="1050"/>
      <c r="E2" s="1050"/>
      <c r="F2" s="1050"/>
      <c r="G2" s="1050"/>
      <c r="H2" s="1050"/>
      <c r="I2" s="1050"/>
      <c r="J2" s="1050"/>
      <c r="K2" s="1050"/>
      <c r="L2" s="1050"/>
      <c r="M2" s="1050"/>
      <c r="N2" s="1050"/>
      <c r="O2" s="1050"/>
      <c r="P2" s="1050"/>
      <c r="Q2" s="1050"/>
      <c r="R2" s="34"/>
    </row>
    <row r="3" spans="1:18">
      <c r="A3" s="1050"/>
      <c r="B3" s="1050"/>
      <c r="C3" s="1050"/>
      <c r="D3" s="1050"/>
      <c r="E3" s="1050"/>
      <c r="F3" s="1050"/>
      <c r="G3" s="1050"/>
      <c r="H3" s="1050"/>
      <c r="I3" s="1050"/>
      <c r="J3" s="1050"/>
      <c r="K3" s="1050"/>
      <c r="L3" s="1050"/>
      <c r="M3" s="1050"/>
      <c r="N3" s="1050"/>
      <c r="O3" s="1050"/>
      <c r="P3" s="1050"/>
      <c r="Q3" s="1050"/>
      <c r="R3" s="34"/>
    </row>
    <row r="4" spans="1:18" ht="15" customHeight="1">
      <c r="A4" s="856" t="s">
        <v>0</v>
      </c>
      <c r="B4" s="856" t="s">
        <v>1</v>
      </c>
      <c r="C4" s="856" t="s">
        <v>2</v>
      </c>
      <c r="D4" s="856" t="s">
        <v>3</v>
      </c>
      <c r="E4" s="856"/>
      <c r="F4" s="856" t="s">
        <v>4</v>
      </c>
      <c r="G4" s="856"/>
      <c r="H4" s="842" t="s">
        <v>58</v>
      </c>
      <c r="I4" s="842" t="s">
        <v>31</v>
      </c>
      <c r="J4" s="833" t="s">
        <v>614</v>
      </c>
      <c r="K4" s="842" t="s">
        <v>19</v>
      </c>
      <c r="L4" s="821" t="s">
        <v>10</v>
      </c>
      <c r="M4" s="845"/>
      <c r="N4" s="846"/>
      <c r="O4" s="816" t="s">
        <v>11</v>
      </c>
      <c r="P4" s="816"/>
      <c r="Q4" s="816"/>
      <c r="R4" s="817" t="s">
        <v>18</v>
      </c>
    </row>
    <row r="5" spans="1:18" ht="15" customHeight="1">
      <c r="A5" s="856"/>
      <c r="B5" s="856"/>
      <c r="C5" s="856"/>
      <c r="D5" s="842" t="s">
        <v>5</v>
      </c>
      <c r="E5" s="842" t="s">
        <v>6</v>
      </c>
      <c r="F5" s="842" t="s">
        <v>7</v>
      </c>
      <c r="G5" s="842" t="s">
        <v>8</v>
      </c>
      <c r="H5" s="843"/>
      <c r="I5" s="843"/>
      <c r="J5" s="834"/>
      <c r="K5" s="843"/>
      <c r="L5" s="821" t="s">
        <v>20</v>
      </c>
      <c r="M5" s="823" t="s">
        <v>21</v>
      </c>
      <c r="N5" s="824"/>
      <c r="O5" s="825" t="s">
        <v>14</v>
      </c>
      <c r="P5" s="825" t="s">
        <v>15</v>
      </c>
      <c r="Q5" s="825" t="s">
        <v>16</v>
      </c>
      <c r="R5" s="818"/>
    </row>
    <row r="6" spans="1:18" ht="28.5">
      <c r="A6" s="856"/>
      <c r="B6" s="856"/>
      <c r="C6" s="856"/>
      <c r="D6" s="844"/>
      <c r="E6" s="844"/>
      <c r="F6" s="844"/>
      <c r="G6" s="844"/>
      <c r="H6" s="844"/>
      <c r="I6" s="844"/>
      <c r="J6" s="835"/>
      <c r="K6" s="844"/>
      <c r="L6" s="822"/>
      <c r="M6" s="35" t="s">
        <v>12</v>
      </c>
      <c r="N6" s="35" t="s">
        <v>13</v>
      </c>
      <c r="O6" s="826"/>
      <c r="P6" s="826"/>
      <c r="Q6" s="826"/>
      <c r="R6" s="819"/>
    </row>
    <row r="7" spans="1:18" ht="15.75" customHeight="1">
      <c r="A7" s="827" t="s">
        <v>241</v>
      </c>
      <c r="B7" s="828"/>
      <c r="C7" s="828"/>
      <c r="D7" s="828"/>
      <c r="E7" s="828"/>
      <c r="F7" s="828"/>
      <c r="G7" s="828"/>
      <c r="H7" s="828"/>
      <c r="I7" s="828"/>
      <c r="J7" s="828"/>
      <c r="K7" s="828"/>
      <c r="L7" s="828"/>
      <c r="M7" s="828"/>
      <c r="N7" s="828"/>
      <c r="O7" s="828"/>
      <c r="P7" s="828"/>
      <c r="Q7" s="828"/>
      <c r="R7" s="829"/>
    </row>
    <row r="8" spans="1:18" s="43" customFormat="1" ht="15.75" customHeight="1">
      <c r="A8" s="830" t="s">
        <v>623</v>
      </c>
      <c r="B8" s="831"/>
      <c r="C8" s="831"/>
      <c r="D8" s="831"/>
      <c r="E8" s="831"/>
      <c r="F8" s="831"/>
      <c r="G8" s="831"/>
      <c r="H8" s="831"/>
      <c r="I8" s="831"/>
      <c r="J8" s="831"/>
      <c r="K8" s="832"/>
      <c r="L8" s="48"/>
      <c r="M8" s="48">
        <v>15000000</v>
      </c>
      <c r="N8" s="48"/>
      <c r="O8" s="49"/>
      <c r="P8" s="46"/>
      <c r="Q8" s="46"/>
      <c r="R8" s="47"/>
    </row>
    <row r="9" spans="1:18" ht="105" customHeight="1">
      <c r="A9" s="433">
        <v>1</v>
      </c>
      <c r="B9" s="433" t="s">
        <v>242</v>
      </c>
      <c r="C9" s="433" t="s">
        <v>243</v>
      </c>
      <c r="D9" s="433" t="s">
        <v>108</v>
      </c>
      <c r="E9" s="433">
        <v>5226.8</v>
      </c>
      <c r="F9" s="1057" t="s">
        <v>244</v>
      </c>
      <c r="G9" s="1057" t="s">
        <v>245</v>
      </c>
      <c r="H9" s="1059">
        <v>14686480</v>
      </c>
      <c r="I9" s="1057" t="s">
        <v>246</v>
      </c>
      <c r="J9" s="1057"/>
      <c r="K9" s="1057" t="s">
        <v>247</v>
      </c>
      <c r="L9" s="1051" t="s">
        <v>876</v>
      </c>
      <c r="M9" s="1055">
        <v>16209302.039999999</v>
      </c>
      <c r="N9" s="1051" t="s">
        <v>877</v>
      </c>
      <c r="O9" s="432"/>
      <c r="P9" s="432"/>
      <c r="Q9" s="432"/>
      <c r="R9" s="1053" t="s">
        <v>775</v>
      </c>
    </row>
    <row r="10" spans="1:18" ht="187.5" customHeight="1">
      <c r="A10" s="433">
        <v>2</v>
      </c>
      <c r="B10" s="433" t="s">
        <v>248</v>
      </c>
      <c r="C10" s="433" t="s">
        <v>243</v>
      </c>
      <c r="D10" s="433" t="s">
        <v>108</v>
      </c>
      <c r="E10" s="433">
        <v>2336.6999999999998</v>
      </c>
      <c r="F10" s="1058"/>
      <c r="G10" s="1058"/>
      <c r="H10" s="1058"/>
      <c r="I10" s="1058"/>
      <c r="J10" s="1058"/>
      <c r="K10" s="1058"/>
      <c r="L10" s="1052"/>
      <c r="M10" s="1056"/>
      <c r="N10" s="1052"/>
      <c r="O10" s="432"/>
      <c r="P10" s="432"/>
      <c r="Q10" s="432"/>
      <c r="R10" s="1054"/>
    </row>
    <row r="11" spans="1:18">
      <c r="A11" s="30"/>
      <c r="B11" s="30"/>
      <c r="C11" s="30"/>
      <c r="D11" s="30"/>
      <c r="E11" s="30"/>
      <c r="F11" s="30"/>
      <c r="G11" s="30"/>
      <c r="H11" s="30"/>
      <c r="I11" s="30"/>
      <c r="K11" s="30"/>
      <c r="L11" s="30"/>
      <c r="M11" s="30"/>
      <c r="N11" s="30"/>
      <c r="O11" s="30"/>
      <c r="P11" s="30"/>
      <c r="Q11" s="30"/>
      <c r="R11" s="30"/>
    </row>
    <row r="12" spans="1:18" ht="15.75" customHeight="1">
      <c r="A12" s="34"/>
      <c r="B12" s="815" t="s">
        <v>66</v>
      </c>
      <c r="C12" s="815"/>
      <c r="D12" s="815"/>
      <c r="E12" s="815"/>
      <c r="F12" s="815"/>
      <c r="G12" s="34"/>
      <c r="H12" s="34"/>
      <c r="I12" s="34"/>
      <c r="K12" s="34"/>
      <c r="L12" s="34"/>
      <c r="M12" s="34"/>
      <c r="N12" s="34"/>
      <c r="O12" s="34"/>
      <c r="P12" s="34"/>
      <c r="Q12" s="34"/>
      <c r="R12" s="34"/>
    </row>
  </sheetData>
  <mergeCells count="35">
    <mergeCell ref="L9:L10"/>
    <mergeCell ref="R9:R10"/>
    <mergeCell ref="M9:M10"/>
    <mergeCell ref="N9:N10"/>
    <mergeCell ref="B12:F12"/>
    <mergeCell ref="F9:F10"/>
    <mergeCell ref="G9:G10"/>
    <mergeCell ref="H9:H10"/>
    <mergeCell ref="I9:I10"/>
    <mergeCell ref="K9:K10"/>
    <mergeCell ref="J9:J10"/>
    <mergeCell ref="K4:K6"/>
    <mergeCell ref="L4:N4"/>
    <mergeCell ref="L5:L6"/>
    <mergeCell ref="D5:D6"/>
    <mergeCell ref="E5:E6"/>
    <mergeCell ref="F5:F6"/>
    <mergeCell ref="G5:G6"/>
    <mergeCell ref="I4:I6"/>
    <mergeCell ref="A8:K8"/>
    <mergeCell ref="A2:Q3"/>
    <mergeCell ref="O5:O6"/>
    <mergeCell ref="P5:P6"/>
    <mergeCell ref="Q5:Q6"/>
    <mergeCell ref="A4:A6"/>
    <mergeCell ref="O4:Q4"/>
    <mergeCell ref="D4:E4"/>
    <mergeCell ref="B4:B6"/>
    <mergeCell ref="C4:C6"/>
    <mergeCell ref="J4:J6"/>
    <mergeCell ref="A7:R7"/>
    <mergeCell ref="R4:R6"/>
    <mergeCell ref="M5:N5"/>
    <mergeCell ref="F4:G4"/>
    <mergeCell ref="H4:H6"/>
  </mergeCells>
  <pageMargins left="0.7" right="0.7" top="0.75" bottom="0.75" header="0.3" footer="0.3"/>
</worksheet>
</file>

<file path=xl/worksheets/sheet27.xml><?xml version="1.0" encoding="utf-8"?>
<worksheet xmlns="http://schemas.openxmlformats.org/spreadsheetml/2006/main" xmlns:r="http://schemas.openxmlformats.org/officeDocument/2006/relationships">
  <sheetPr>
    <tabColor rgb="FF00B050"/>
    <pageSetUpPr fitToPage="1"/>
  </sheetPr>
  <dimension ref="A1:R18"/>
  <sheetViews>
    <sheetView zoomScale="55" zoomScaleNormal="55" workbookViewId="0">
      <selection activeCell="H9" sqref="H9:H15"/>
    </sheetView>
  </sheetViews>
  <sheetFormatPr defaultRowHeight="15"/>
  <cols>
    <col min="1" max="1" width="5.28515625" style="2" customWidth="1"/>
    <col min="2" max="2" width="48.85546875" style="2" customWidth="1"/>
    <col min="3" max="3" width="13.42578125" style="2" customWidth="1"/>
    <col min="4" max="4" width="10.42578125" style="2" customWidth="1"/>
    <col min="5" max="5" width="13.140625" style="2" customWidth="1"/>
    <col min="6" max="7" width="15.85546875" style="2" customWidth="1"/>
    <col min="8" max="8" width="24.42578125" style="2" customWidth="1"/>
    <col min="9" max="9" width="23.140625" style="2" customWidth="1"/>
    <col min="10" max="10" width="19.7109375" style="50" customWidth="1"/>
    <col min="11" max="12" width="20" style="2" customWidth="1"/>
    <col min="13" max="13" width="21.140625" style="2" customWidth="1"/>
    <col min="14" max="14" width="19.7109375" style="2" customWidth="1"/>
    <col min="15" max="15" width="18.7109375" style="2" hidden="1" customWidth="1"/>
    <col min="16" max="16" width="21.42578125" style="2" hidden="1" customWidth="1"/>
    <col min="17" max="17" width="30.140625" style="2" hidden="1" customWidth="1"/>
    <col min="18" max="18" width="31.42578125" style="2" customWidth="1"/>
    <col min="19" max="16384" width="9.140625" style="2"/>
  </cols>
  <sheetData>
    <row r="1" spans="1:18">
      <c r="A1" s="72"/>
      <c r="B1" s="72"/>
      <c r="C1" s="72"/>
      <c r="D1" s="72"/>
      <c r="E1" s="72"/>
      <c r="F1" s="72"/>
      <c r="G1" s="72"/>
      <c r="H1" s="72"/>
      <c r="I1" s="72"/>
      <c r="J1" s="72"/>
      <c r="K1" s="72"/>
      <c r="L1" s="72"/>
      <c r="M1" s="72"/>
      <c r="N1" s="72"/>
      <c r="O1" s="72"/>
      <c r="P1" s="72"/>
      <c r="Q1" s="72"/>
      <c r="R1" s="72"/>
    </row>
    <row r="2" spans="1:18" ht="15" customHeight="1">
      <c r="A2" s="801" t="s">
        <v>30</v>
      </c>
      <c r="B2" s="801"/>
      <c r="C2" s="801"/>
      <c r="D2" s="801"/>
      <c r="E2" s="801"/>
      <c r="F2" s="801"/>
      <c r="G2" s="801"/>
      <c r="H2" s="801"/>
      <c r="I2" s="801"/>
      <c r="J2" s="801"/>
      <c r="K2" s="801"/>
      <c r="L2" s="801"/>
      <c r="M2" s="801"/>
      <c r="N2" s="801"/>
      <c r="O2" s="801"/>
      <c r="P2" s="801"/>
      <c r="Q2" s="801"/>
      <c r="R2" s="78"/>
    </row>
    <row r="3" spans="1:18" ht="15" customHeight="1">
      <c r="A3" s="801"/>
      <c r="B3" s="801"/>
      <c r="C3" s="801"/>
      <c r="D3" s="801"/>
      <c r="E3" s="801"/>
      <c r="F3" s="801"/>
      <c r="G3" s="801"/>
      <c r="H3" s="801"/>
      <c r="I3" s="801"/>
      <c r="J3" s="801"/>
      <c r="K3" s="801"/>
      <c r="L3" s="801"/>
      <c r="M3" s="801"/>
      <c r="N3" s="801"/>
      <c r="O3" s="801"/>
      <c r="P3" s="801"/>
      <c r="Q3" s="801"/>
      <c r="R3" s="78"/>
    </row>
    <row r="4" spans="1:18" ht="15.75" customHeight="1">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ht="15" customHeight="1">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56.25" customHeight="1">
      <c r="A6" s="798"/>
      <c r="B6" s="798"/>
      <c r="C6" s="798"/>
      <c r="D6" s="820"/>
      <c r="E6" s="820"/>
      <c r="F6" s="820"/>
      <c r="G6" s="820"/>
      <c r="H6" s="820"/>
      <c r="I6" s="820"/>
      <c r="J6" s="835"/>
      <c r="K6" s="844"/>
      <c r="L6" s="822"/>
      <c r="M6" s="79" t="s">
        <v>12</v>
      </c>
      <c r="N6" s="79" t="s">
        <v>13</v>
      </c>
      <c r="O6" s="826"/>
      <c r="P6" s="826"/>
      <c r="Q6" s="826"/>
      <c r="R6" s="819"/>
    </row>
    <row r="7" spans="1:18" ht="15.75" customHeight="1">
      <c r="A7" s="827" t="s">
        <v>17</v>
      </c>
      <c r="B7" s="828"/>
      <c r="C7" s="828"/>
      <c r="D7" s="828"/>
      <c r="E7" s="828"/>
      <c r="F7" s="828"/>
      <c r="G7" s="828"/>
      <c r="H7" s="828"/>
      <c r="I7" s="828"/>
      <c r="J7" s="828"/>
      <c r="K7" s="828"/>
      <c r="L7" s="828"/>
      <c r="M7" s="828"/>
      <c r="N7" s="828"/>
      <c r="O7" s="828"/>
      <c r="P7" s="828"/>
      <c r="Q7" s="828"/>
      <c r="R7" s="829"/>
    </row>
    <row r="8" spans="1:18" s="43" customFormat="1" ht="15.75" customHeight="1">
      <c r="A8" s="830" t="s">
        <v>623</v>
      </c>
      <c r="B8" s="831"/>
      <c r="C8" s="831"/>
      <c r="D8" s="831"/>
      <c r="E8" s="831"/>
      <c r="F8" s="831"/>
      <c r="G8" s="831"/>
      <c r="H8" s="831"/>
      <c r="I8" s="831"/>
      <c r="J8" s="831"/>
      <c r="K8" s="832"/>
      <c r="L8" s="82"/>
      <c r="M8" s="82">
        <f>60000000+13000000</f>
        <v>73000000</v>
      </c>
      <c r="N8" s="82"/>
      <c r="O8" s="83"/>
      <c r="P8" s="80"/>
      <c r="Q8" s="80"/>
      <c r="R8" s="81"/>
    </row>
    <row r="9" spans="1:18" ht="112.5">
      <c r="A9" s="751">
        <v>1</v>
      </c>
      <c r="B9" s="751" t="s">
        <v>67</v>
      </c>
      <c r="C9" s="751" t="s">
        <v>68</v>
      </c>
      <c r="D9" s="751" t="s">
        <v>69</v>
      </c>
      <c r="E9" s="752">
        <v>7750</v>
      </c>
      <c r="F9" s="751" t="s">
        <v>70</v>
      </c>
      <c r="G9" s="751" t="s">
        <v>71</v>
      </c>
      <c r="H9" s="760">
        <v>57508610</v>
      </c>
      <c r="I9" s="751" t="s">
        <v>72</v>
      </c>
      <c r="J9" s="762" t="s">
        <v>620</v>
      </c>
      <c r="K9" s="751" t="s">
        <v>73</v>
      </c>
      <c r="L9" s="760">
        <v>57408610</v>
      </c>
      <c r="M9" s="760">
        <v>55608354</v>
      </c>
      <c r="N9" s="760">
        <v>1800256</v>
      </c>
      <c r="O9" s="753">
        <v>0</v>
      </c>
      <c r="P9" s="753">
        <v>0</v>
      </c>
      <c r="Q9" s="754"/>
      <c r="R9" s="755"/>
    </row>
    <row r="10" spans="1:18" ht="141" customHeight="1">
      <c r="A10" s="751">
        <v>2</v>
      </c>
      <c r="B10" s="751" t="s">
        <v>74</v>
      </c>
      <c r="C10" s="751" t="s">
        <v>75</v>
      </c>
      <c r="D10" s="751" t="s">
        <v>76</v>
      </c>
      <c r="E10" s="751">
        <v>1</v>
      </c>
      <c r="F10" s="751" t="s">
        <v>77</v>
      </c>
      <c r="G10" s="751" t="s">
        <v>78</v>
      </c>
      <c r="H10" s="760">
        <v>3960000</v>
      </c>
      <c r="I10" s="751" t="s">
        <v>79</v>
      </c>
      <c r="J10" s="762" t="s">
        <v>621</v>
      </c>
      <c r="K10" s="751" t="s">
        <v>80</v>
      </c>
      <c r="L10" s="760">
        <v>1945600</v>
      </c>
      <c r="M10" s="760">
        <v>1887232</v>
      </c>
      <c r="N10" s="760">
        <v>58368</v>
      </c>
      <c r="O10" s="753">
        <v>0</v>
      </c>
      <c r="P10" s="753">
        <v>0</v>
      </c>
      <c r="Q10" s="754"/>
      <c r="R10" s="755"/>
    </row>
    <row r="11" spans="1:18" ht="160.5" customHeight="1">
      <c r="A11" s="751">
        <v>3</v>
      </c>
      <c r="B11" s="751" t="s">
        <v>81</v>
      </c>
      <c r="C11" s="751" t="s">
        <v>75</v>
      </c>
      <c r="D11" s="751" t="s">
        <v>76</v>
      </c>
      <c r="E11" s="751">
        <v>1</v>
      </c>
      <c r="F11" s="751" t="s">
        <v>82</v>
      </c>
      <c r="G11" s="751" t="s">
        <v>78</v>
      </c>
      <c r="H11" s="760">
        <v>3688864.67</v>
      </c>
      <c r="I11" s="751" t="s">
        <v>503</v>
      </c>
      <c r="J11" s="762" t="s">
        <v>622</v>
      </c>
      <c r="K11" s="751" t="s">
        <v>83</v>
      </c>
      <c r="L11" s="760">
        <v>3688864.67</v>
      </c>
      <c r="M11" s="760">
        <v>3578198.7298999997</v>
      </c>
      <c r="N11" s="760">
        <v>110665.94010000024</v>
      </c>
      <c r="O11" s="756">
        <v>1106659.3999999999</v>
      </c>
      <c r="P11" s="753">
        <v>10</v>
      </c>
      <c r="Q11" s="751" t="s">
        <v>84</v>
      </c>
      <c r="R11" s="757" t="s">
        <v>85</v>
      </c>
    </row>
    <row r="12" spans="1:18" ht="37.5" customHeight="1">
      <c r="A12" s="751">
        <v>4</v>
      </c>
      <c r="B12" s="751" t="s">
        <v>688</v>
      </c>
      <c r="C12" s="751" t="s">
        <v>68</v>
      </c>
      <c r="D12" s="751" t="s">
        <v>69</v>
      </c>
      <c r="E12" s="751">
        <v>3265.14</v>
      </c>
      <c r="F12" s="751" t="s">
        <v>1010</v>
      </c>
      <c r="G12" s="751" t="s">
        <v>1011</v>
      </c>
      <c r="H12" s="760">
        <v>3087229.2</v>
      </c>
      <c r="I12" s="764"/>
      <c r="J12" s="762" t="s">
        <v>1012</v>
      </c>
      <c r="K12" s="751"/>
      <c r="L12" s="760"/>
      <c r="M12" s="760"/>
      <c r="N12" s="760"/>
      <c r="O12" s="756"/>
      <c r="P12" s="753"/>
      <c r="Q12" s="751"/>
      <c r="R12" s="757" t="s">
        <v>1013</v>
      </c>
    </row>
    <row r="13" spans="1:18" ht="56.25" customHeight="1">
      <c r="A13" s="751">
        <v>5</v>
      </c>
      <c r="B13" s="763" t="s">
        <v>689</v>
      </c>
      <c r="C13" s="751" t="s">
        <v>68</v>
      </c>
      <c r="D13" s="751" t="s">
        <v>69</v>
      </c>
      <c r="E13" s="752">
        <v>3308</v>
      </c>
      <c r="F13" s="751" t="s">
        <v>1014</v>
      </c>
      <c r="G13" s="751" t="s">
        <v>71</v>
      </c>
      <c r="H13" s="765">
        <v>5584035.5999999996</v>
      </c>
      <c r="I13" s="764"/>
      <c r="J13" s="762" t="s">
        <v>1015</v>
      </c>
      <c r="K13" s="751"/>
      <c r="L13" s="760"/>
      <c r="M13" s="760"/>
      <c r="N13" s="760"/>
      <c r="O13" s="756"/>
      <c r="P13" s="753"/>
      <c r="Q13" s="751"/>
      <c r="R13" s="757" t="s">
        <v>1013</v>
      </c>
    </row>
    <row r="14" spans="1:18" ht="75" customHeight="1">
      <c r="A14" s="751">
        <v>6</v>
      </c>
      <c r="B14" s="751" t="s">
        <v>889</v>
      </c>
      <c r="C14" s="751" t="s">
        <v>22</v>
      </c>
      <c r="D14" s="751" t="s">
        <v>69</v>
      </c>
      <c r="E14" s="751">
        <v>2568</v>
      </c>
      <c r="F14" s="751" t="s">
        <v>1014</v>
      </c>
      <c r="G14" s="751" t="s">
        <v>71</v>
      </c>
      <c r="H14" s="760">
        <v>3906760.8</v>
      </c>
      <c r="I14" s="751"/>
      <c r="J14" s="762" t="s">
        <v>1016</v>
      </c>
      <c r="K14" s="751"/>
      <c r="L14" s="760"/>
      <c r="M14" s="760"/>
      <c r="N14" s="760"/>
      <c r="O14" s="756"/>
      <c r="P14" s="753"/>
      <c r="Q14" s="751"/>
      <c r="R14" s="757" t="s">
        <v>1013</v>
      </c>
    </row>
    <row r="15" spans="1:18" ht="56.25">
      <c r="A15" s="751">
        <v>7</v>
      </c>
      <c r="B15" s="751" t="s">
        <v>890</v>
      </c>
      <c r="C15" s="751" t="s">
        <v>22</v>
      </c>
      <c r="D15" s="751" t="s">
        <v>891</v>
      </c>
      <c r="E15" s="751">
        <v>37</v>
      </c>
      <c r="F15" s="751" t="s">
        <v>1014</v>
      </c>
      <c r="G15" s="751" t="s">
        <v>71</v>
      </c>
      <c r="H15" s="760">
        <v>824974</v>
      </c>
      <c r="I15" s="764"/>
      <c r="J15" s="762" t="s">
        <v>1017</v>
      </c>
      <c r="K15" s="751"/>
      <c r="L15" s="760"/>
      <c r="M15" s="760"/>
      <c r="N15" s="760"/>
      <c r="O15" s="756"/>
      <c r="P15" s="753"/>
      <c r="Q15" s="751"/>
      <c r="R15" s="757" t="s">
        <v>1013</v>
      </c>
    </row>
    <row r="16" spans="1:18" ht="75" customHeight="1">
      <c r="A16" s="1060" t="s">
        <v>430</v>
      </c>
      <c r="B16" s="1061"/>
      <c r="C16" s="1061"/>
      <c r="D16" s="1061"/>
      <c r="E16" s="1061"/>
      <c r="F16" s="1061"/>
      <c r="G16" s="1061"/>
      <c r="H16" s="1061"/>
      <c r="I16" s="1061"/>
      <c r="J16" s="1061"/>
      <c r="K16" s="1061"/>
      <c r="L16" s="1061"/>
      <c r="M16" s="1061"/>
      <c r="N16" s="1061"/>
      <c r="O16" s="1061"/>
      <c r="P16" s="1061"/>
      <c r="Q16" s="1061"/>
      <c r="R16" s="1061"/>
    </row>
    <row r="17" spans="1:18" ht="93.75" customHeight="1">
      <c r="A17" s="758">
        <v>1</v>
      </c>
      <c r="B17" s="757" t="s">
        <v>504</v>
      </c>
      <c r="C17" s="757" t="s">
        <v>68</v>
      </c>
      <c r="D17" s="757" t="s">
        <v>69</v>
      </c>
      <c r="E17" s="757">
        <v>3113</v>
      </c>
      <c r="F17" s="751" t="s">
        <v>1014</v>
      </c>
      <c r="G17" s="751" t="s">
        <v>71</v>
      </c>
      <c r="H17" s="759">
        <v>6204799.2000000002</v>
      </c>
      <c r="I17" s="757"/>
      <c r="J17" s="766" t="s">
        <v>1018</v>
      </c>
      <c r="K17" s="757"/>
      <c r="L17" s="757"/>
      <c r="M17" s="757"/>
      <c r="N17" s="757"/>
      <c r="O17" s="757"/>
      <c r="P17" s="757"/>
      <c r="Q17" s="757"/>
      <c r="R17" s="757" t="s">
        <v>1013</v>
      </c>
    </row>
    <row r="18" spans="1:18">
      <c r="A18" s="750"/>
      <c r="B18" s="750"/>
      <c r="C18" s="750"/>
      <c r="D18" s="750"/>
      <c r="E18" s="750"/>
      <c r="F18" s="750"/>
      <c r="G18" s="750"/>
      <c r="H18" s="750"/>
      <c r="I18" s="750"/>
      <c r="J18" s="750"/>
      <c r="K18" s="750"/>
      <c r="L18" s="750"/>
      <c r="M18" s="750"/>
      <c r="N18" s="750"/>
      <c r="O18" s="750"/>
      <c r="P18" s="750"/>
      <c r="Q18" s="750"/>
      <c r="R18" s="750"/>
    </row>
  </sheetData>
  <mergeCells count="25">
    <mergeCell ref="A16:R16"/>
    <mergeCell ref="A2:Q3"/>
    <mergeCell ref="A4:A6"/>
    <mergeCell ref="B4:B6"/>
    <mergeCell ref="C4:C6"/>
    <mergeCell ref="D4:E4"/>
    <mergeCell ref="F4:G4"/>
    <mergeCell ref="H4:H6"/>
    <mergeCell ref="I4:I6"/>
    <mergeCell ref="K4:K6"/>
    <mergeCell ref="L4:N4"/>
    <mergeCell ref="Q5:Q6"/>
    <mergeCell ref="O4:Q4"/>
    <mergeCell ref="J4:J6"/>
    <mergeCell ref="O5:O6"/>
    <mergeCell ref="P5:P6"/>
    <mergeCell ref="A8:K8"/>
    <mergeCell ref="F5:F6"/>
    <mergeCell ref="G5:G6"/>
    <mergeCell ref="E5:E6"/>
    <mergeCell ref="D5:D6"/>
    <mergeCell ref="A7:R7"/>
    <mergeCell ref="L5:L6"/>
    <mergeCell ref="M5:N5"/>
    <mergeCell ref="R4:R6"/>
  </mergeCells>
  <hyperlinks>
    <hyperlink ref="J10" r:id="rId1"/>
    <hyperlink ref="J9" r:id="rId2"/>
    <hyperlink ref="J11" r:id="rId3"/>
    <hyperlink ref="J13" r:id="rId4"/>
    <hyperlink ref="J14" r:id="rId5"/>
    <hyperlink ref="J17" r:id="rId6"/>
    <hyperlink ref="J12" r:id="rId7"/>
    <hyperlink ref="J15" r:id="rId8"/>
  </hyperlinks>
  <pageMargins left="0.7" right="0.7" top="0.75" bottom="0.75" header="0.3" footer="0.3"/>
  <pageSetup paperSize="9" scale="53" fitToHeight="0" orientation="landscape" verticalDpi="0" r:id="rId9"/>
</worksheet>
</file>

<file path=xl/worksheets/sheet28.xml><?xml version="1.0" encoding="utf-8"?>
<worksheet xmlns="http://schemas.openxmlformats.org/spreadsheetml/2006/main" xmlns:r="http://schemas.openxmlformats.org/officeDocument/2006/relationships">
  <sheetPr>
    <tabColor rgb="FF00B050"/>
    <pageSetUpPr fitToPage="1"/>
  </sheetPr>
  <dimension ref="A2:R19"/>
  <sheetViews>
    <sheetView zoomScale="40" zoomScaleNormal="40" workbookViewId="0">
      <selection activeCell="M12" activeCellId="1" sqref="M9:M10 M12:M13"/>
    </sheetView>
  </sheetViews>
  <sheetFormatPr defaultColWidth="8.7109375" defaultRowHeight="15"/>
  <cols>
    <col min="1" max="1" width="5.28515625" style="5" customWidth="1"/>
    <col min="2" max="2" width="30.140625" style="5" customWidth="1"/>
    <col min="3" max="3" width="19.42578125" style="5" customWidth="1"/>
    <col min="4" max="4" width="20.140625" style="5" customWidth="1"/>
    <col min="5" max="5" width="17.42578125" style="5" customWidth="1"/>
    <col min="6" max="6" width="24.42578125" style="5" customWidth="1"/>
    <col min="7" max="7" width="21.28515625" style="5" customWidth="1"/>
    <col min="8" max="8" width="25.140625" style="5" customWidth="1"/>
    <col min="9" max="9" width="23.28515625" style="5" customWidth="1"/>
    <col min="10" max="10" width="32.85546875" style="50" customWidth="1"/>
    <col min="11" max="11" width="20" style="5" customWidth="1"/>
    <col min="12" max="12" width="23.42578125" style="5" customWidth="1"/>
    <col min="13" max="13" width="29" style="5" customWidth="1"/>
    <col min="14" max="14" width="22.140625" style="5" customWidth="1"/>
    <col min="15" max="15" width="18.7109375" style="5" customWidth="1"/>
    <col min="16" max="16" width="21.42578125" style="5" customWidth="1"/>
    <col min="17" max="17" width="15.140625" style="5" customWidth="1"/>
    <col min="18" max="18" width="56" style="5" customWidth="1"/>
    <col min="19" max="16384" width="8.7109375" style="5"/>
  </cols>
  <sheetData>
    <row r="2" spans="1:18">
      <c r="A2" s="1071" t="s">
        <v>30</v>
      </c>
      <c r="B2" s="1071"/>
      <c r="C2" s="1071"/>
      <c r="D2" s="1071"/>
      <c r="E2" s="1071"/>
      <c r="F2" s="1071"/>
      <c r="G2" s="1071"/>
      <c r="H2" s="1071"/>
      <c r="I2" s="1071"/>
      <c r="J2" s="1071"/>
      <c r="K2" s="1071"/>
      <c r="L2" s="1071"/>
      <c r="M2" s="1071"/>
      <c r="N2" s="1071"/>
      <c r="O2" s="1071"/>
      <c r="P2" s="1071"/>
      <c r="Q2" s="1071"/>
    </row>
    <row r="3" spans="1:18">
      <c r="A3" s="1071"/>
      <c r="B3" s="1071"/>
      <c r="C3" s="1071"/>
      <c r="D3" s="1071"/>
      <c r="E3" s="1071"/>
      <c r="F3" s="1071"/>
      <c r="G3" s="1071"/>
      <c r="H3" s="1071"/>
      <c r="I3" s="1071"/>
      <c r="J3" s="1071"/>
      <c r="K3" s="1071"/>
      <c r="L3" s="1071"/>
      <c r="M3" s="1071"/>
      <c r="N3" s="1071"/>
      <c r="O3" s="1071"/>
      <c r="P3" s="1071"/>
      <c r="Q3" s="1071"/>
    </row>
    <row r="4" spans="1:18" ht="15.75">
      <c r="A4" s="1066" t="s">
        <v>0</v>
      </c>
      <c r="B4" s="1066" t="s">
        <v>1</v>
      </c>
      <c r="C4" s="1066" t="s">
        <v>2</v>
      </c>
      <c r="D4" s="1066" t="s">
        <v>3</v>
      </c>
      <c r="E4" s="1066"/>
      <c r="F4" s="1066" t="s">
        <v>4</v>
      </c>
      <c r="G4" s="1066"/>
      <c r="H4" s="1066" t="s">
        <v>58</v>
      </c>
      <c r="I4" s="1066" t="s">
        <v>31</v>
      </c>
      <c r="J4" s="833" t="s">
        <v>614</v>
      </c>
      <c r="K4" s="1068" t="s">
        <v>19</v>
      </c>
      <c r="L4" s="1072" t="s">
        <v>10</v>
      </c>
      <c r="M4" s="1072"/>
      <c r="N4" s="1072"/>
      <c r="O4" s="1062" t="s">
        <v>11</v>
      </c>
      <c r="P4" s="1062"/>
      <c r="Q4" s="1062"/>
      <c r="R4" s="1073" t="s">
        <v>18</v>
      </c>
    </row>
    <row r="5" spans="1:18">
      <c r="A5" s="1066"/>
      <c r="B5" s="1066"/>
      <c r="C5" s="1066"/>
      <c r="D5" s="1066" t="s">
        <v>5</v>
      </c>
      <c r="E5" s="1066" t="s">
        <v>6</v>
      </c>
      <c r="F5" s="1066" t="s">
        <v>7</v>
      </c>
      <c r="G5" s="1066" t="s">
        <v>8</v>
      </c>
      <c r="H5" s="1066"/>
      <c r="I5" s="1066"/>
      <c r="J5" s="834"/>
      <c r="K5" s="1068"/>
      <c r="L5" s="1067" t="s">
        <v>20</v>
      </c>
      <c r="M5" s="1068" t="s">
        <v>21</v>
      </c>
      <c r="N5" s="1068"/>
      <c r="O5" s="1062" t="s">
        <v>14</v>
      </c>
      <c r="P5" s="1062" t="s">
        <v>15</v>
      </c>
      <c r="Q5" s="1062" t="s">
        <v>16</v>
      </c>
      <c r="R5" s="1073"/>
    </row>
    <row r="6" spans="1:18" ht="80.25" customHeight="1">
      <c r="A6" s="1066"/>
      <c r="B6" s="1066"/>
      <c r="C6" s="1066"/>
      <c r="D6" s="1066"/>
      <c r="E6" s="1066"/>
      <c r="F6" s="1066"/>
      <c r="G6" s="1066"/>
      <c r="H6" s="1066"/>
      <c r="I6" s="1066"/>
      <c r="J6" s="835"/>
      <c r="K6" s="1068"/>
      <c r="L6" s="1067"/>
      <c r="M6" s="12" t="s">
        <v>12</v>
      </c>
      <c r="N6" s="12" t="s">
        <v>13</v>
      </c>
      <c r="O6" s="1062"/>
      <c r="P6" s="1062"/>
      <c r="Q6" s="1062"/>
      <c r="R6" s="1073"/>
    </row>
    <row r="7" spans="1:18" ht="30.75" customHeight="1">
      <c r="A7" s="1063" t="s">
        <v>189</v>
      </c>
      <c r="B7" s="1064"/>
      <c r="C7" s="1064"/>
      <c r="D7" s="1064"/>
      <c r="E7" s="1064"/>
      <c r="F7" s="1064"/>
      <c r="G7" s="1064"/>
      <c r="H7" s="1064"/>
      <c r="I7" s="1064"/>
      <c r="J7" s="1064"/>
      <c r="K7" s="1064"/>
      <c r="L7" s="1064"/>
      <c r="M7" s="1064"/>
      <c r="N7" s="1064"/>
      <c r="O7" s="1064"/>
      <c r="P7" s="1064"/>
      <c r="Q7" s="1064"/>
      <c r="R7" s="1065"/>
    </row>
    <row r="8" spans="1:18" s="43" customFormat="1" ht="30.75" customHeight="1">
      <c r="A8" s="830" t="s">
        <v>623</v>
      </c>
      <c r="B8" s="831"/>
      <c r="C8" s="831"/>
      <c r="D8" s="831"/>
      <c r="E8" s="831"/>
      <c r="F8" s="831"/>
      <c r="G8" s="831"/>
      <c r="H8" s="831"/>
      <c r="I8" s="831"/>
      <c r="J8" s="831"/>
      <c r="K8" s="832"/>
      <c r="L8" s="48"/>
      <c r="M8" s="48">
        <v>45000000</v>
      </c>
      <c r="N8" s="48"/>
      <c r="O8" s="49"/>
      <c r="P8" s="46"/>
      <c r="Q8" s="46"/>
      <c r="R8" s="47"/>
    </row>
    <row r="9" spans="1:18" ht="142.5" customHeight="1">
      <c r="A9" s="546">
        <v>1</v>
      </c>
      <c r="B9" s="547" t="s">
        <v>190</v>
      </c>
      <c r="C9" s="548" t="s">
        <v>68</v>
      </c>
      <c r="D9" s="548" t="s">
        <v>69</v>
      </c>
      <c r="E9" s="549">
        <v>14216</v>
      </c>
      <c r="F9" s="548" t="s">
        <v>191</v>
      </c>
      <c r="G9" s="548" t="s">
        <v>662</v>
      </c>
      <c r="H9" s="545">
        <v>19868886</v>
      </c>
      <c r="I9" s="545"/>
      <c r="J9" s="705" t="s">
        <v>885</v>
      </c>
      <c r="K9" s="545"/>
      <c r="L9" s="704">
        <v>19868886</v>
      </c>
      <c r="M9" s="704">
        <v>18875441.699999999</v>
      </c>
      <c r="N9" s="704">
        <v>993444.3</v>
      </c>
      <c r="O9" s="543"/>
      <c r="P9" s="543"/>
      <c r="Q9" s="543"/>
      <c r="R9" s="708" t="s">
        <v>995</v>
      </c>
    </row>
    <row r="10" spans="1:18" ht="145.5" customHeight="1">
      <c r="A10" s="546">
        <v>2</v>
      </c>
      <c r="B10" s="547" t="s">
        <v>533</v>
      </c>
      <c r="C10" s="548" t="s">
        <v>68</v>
      </c>
      <c r="D10" s="548" t="s">
        <v>69</v>
      </c>
      <c r="E10" s="548">
        <v>4800</v>
      </c>
      <c r="F10" s="548" t="s">
        <v>191</v>
      </c>
      <c r="G10" s="550" t="s">
        <v>662</v>
      </c>
      <c r="H10" s="545">
        <v>15826754</v>
      </c>
      <c r="I10" s="545"/>
      <c r="J10" s="705" t="s">
        <v>886</v>
      </c>
      <c r="K10" s="545"/>
      <c r="L10" s="704">
        <v>15826754</v>
      </c>
      <c r="M10" s="704">
        <v>15035416.300000001</v>
      </c>
      <c r="N10" s="704">
        <v>791337.7</v>
      </c>
      <c r="O10" s="543"/>
      <c r="P10" s="543"/>
      <c r="Q10" s="543"/>
      <c r="R10" s="708" t="s">
        <v>887</v>
      </c>
    </row>
    <row r="11" spans="1:18" ht="141" customHeight="1">
      <c r="A11" s="546">
        <v>3</v>
      </c>
      <c r="B11" s="547" t="s">
        <v>888</v>
      </c>
      <c r="C11" s="548" t="s">
        <v>193</v>
      </c>
      <c r="D11" s="548" t="s">
        <v>663</v>
      </c>
      <c r="E11" s="548">
        <v>992</v>
      </c>
      <c r="F11" s="548" t="s">
        <v>191</v>
      </c>
      <c r="G11" s="550" t="s">
        <v>662</v>
      </c>
      <c r="H11" s="545">
        <v>3383540</v>
      </c>
      <c r="I11" s="545"/>
      <c r="J11" s="705"/>
      <c r="K11" s="545"/>
      <c r="L11" s="704">
        <v>3383540</v>
      </c>
      <c r="M11" s="704">
        <v>3214363</v>
      </c>
      <c r="N11" s="704">
        <v>169177</v>
      </c>
      <c r="O11" s="543"/>
      <c r="P11" s="543"/>
      <c r="Q11" s="543"/>
      <c r="R11" s="708" t="s">
        <v>996</v>
      </c>
    </row>
    <row r="12" spans="1:18" s="43" customFormat="1" ht="141" customHeight="1">
      <c r="A12" s="546">
        <v>4</v>
      </c>
      <c r="B12" s="547" t="s">
        <v>192</v>
      </c>
      <c r="C12" s="548" t="s">
        <v>193</v>
      </c>
      <c r="D12" s="548" t="s">
        <v>663</v>
      </c>
      <c r="E12" s="548">
        <v>448</v>
      </c>
      <c r="F12" s="548" t="s">
        <v>191</v>
      </c>
      <c r="G12" s="550" t="s">
        <v>662</v>
      </c>
      <c r="H12" s="545">
        <v>3026083</v>
      </c>
      <c r="I12" s="545"/>
      <c r="J12" s="705" t="s">
        <v>999</v>
      </c>
      <c r="K12" s="545"/>
      <c r="L12" s="704">
        <v>3026083</v>
      </c>
      <c r="M12" s="704">
        <v>2874778.85</v>
      </c>
      <c r="N12" s="704">
        <v>151304.15</v>
      </c>
      <c r="O12" s="543"/>
      <c r="P12" s="543"/>
      <c r="Q12" s="543"/>
      <c r="R12" s="708" t="s">
        <v>997</v>
      </c>
    </row>
    <row r="13" spans="1:18" s="43" customFormat="1" ht="108.75" customHeight="1">
      <c r="A13" s="546">
        <v>5</v>
      </c>
      <c r="B13" s="547" t="s">
        <v>908</v>
      </c>
      <c r="C13" s="548" t="s">
        <v>193</v>
      </c>
      <c r="D13" s="548" t="s">
        <v>112</v>
      </c>
      <c r="E13" s="548">
        <v>120.3</v>
      </c>
      <c r="F13" s="548" t="s">
        <v>191</v>
      </c>
      <c r="G13" s="550" t="s">
        <v>909</v>
      </c>
      <c r="H13" s="545">
        <v>3073618.2</v>
      </c>
      <c r="I13" s="545"/>
      <c r="J13" s="705"/>
      <c r="K13" s="545"/>
      <c r="L13" s="704">
        <v>3073618.2</v>
      </c>
      <c r="M13" s="704">
        <v>2919937.29</v>
      </c>
      <c r="N13" s="704">
        <v>153680.91</v>
      </c>
      <c r="O13" s="543"/>
      <c r="P13" s="543"/>
      <c r="Q13" s="543"/>
      <c r="R13" s="708" t="s">
        <v>998</v>
      </c>
    </row>
    <row r="14" spans="1:18" ht="168.75">
      <c r="A14" s="546">
        <v>6</v>
      </c>
      <c r="B14" s="547" t="s">
        <v>910</v>
      </c>
      <c r="C14" s="548" t="s">
        <v>911</v>
      </c>
      <c r="D14" s="548" t="s">
        <v>347</v>
      </c>
      <c r="E14" s="548">
        <v>1</v>
      </c>
      <c r="F14" s="548" t="s">
        <v>191</v>
      </c>
      <c r="G14" s="550" t="s">
        <v>912</v>
      </c>
      <c r="H14" s="545">
        <v>2194734.7999999998</v>
      </c>
      <c r="I14" s="545"/>
      <c r="J14" s="705"/>
      <c r="K14" s="545"/>
      <c r="L14" s="704">
        <v>2194734.7999999998</v>
      </c>
      <c r="M14" s="704">
        <v>2084998.06</v>
      </c>
      <c r="N14" s="704">
        <v>109736.74</v>
      </c>
      <c r="O14" s="543"/>
      <c r="P14" s="543"/>
      <c r="Q14" s="543"/>
      <c r="R14" s="708" t="s">
        <v>913</v>
      </c>
    </row>
    <row r="15" spans="1:18" ht="26.25" customHeight="1">
      <c r="A15" s="1069" t="s">
        <v>162</v>
      </c>
      <c r="B15" s="1069"/>
      <c r="C15" s="1069"/>
      <c r="D15" s="1069"/>
      <c r="E15" s="1069"/>
      <c r="F15" s="1069"/>
      <c r="G15" s="1069"/>
      <c r="H15" s="541">
        <v>42105263</v>
      </c>
      <c r="I15" s="541">
        <v>0</v>
      </c>
      <c r="J15" s="541"/>
      <c r="K15" s="541">
        <v>0</v>
      </c>
      <c r="L15" s="541">
        <f>SUM(L9:L14)</f>
        <v>47373616</v>
      </c>
      <c r="M15" s="541">
        <f t="shared" ref="M15:N15" si="0">SUM(M9:M14)</f>
        <v>45004935.200000003</v>
      </c>
      <c r="N15" s="541">
        <f t="shared" si="0"/>
        <v>2368680.8000000003</v>
      </c>
      <c r="O15" s="542"/>
      <c r="P15" s="543"/>
      <c r="Q15" s="543"/>
      <c r="R15" s="544"/>
    </row>
    <row r="16" spans="1:18" ht="16.5" customHeight="1">
      <c r="A16" s="537"/>
      <c r="B16" s="538"/>
      <c r="C16" s="539"/>
      <c r="D16" s="539"/>
      <c r="E16" s="539"/>
      <c r="F16" s="539"/>
      <c r="G16" s="539"/>
      <c r="H16" s="536"/>
      <c r="I16" s="536"/>
      <c r="J16" s="536"/>
      <c r="K16" s="536"/>
      <c r="L16" s="536"/>
      <c r="M16" s="536"/>
      <c r="N16" s="536"/>
      <c r="O16" s="535"/>
      <c r="P16" s="535"/>
      <c r="Q16" s="535"/>
      <c r="R16" s="540"/>
    </row>
    <row r="17" spans="1:18" ht="20.25">
      <c r="A17" s="1070" t="s">
        <v>429</v>
      </c>
      <c r="B17" s="1070"/>
      <c r="C17" s="1070"/>
      <c r="D17" s="1070"/>
      <c r="E17" s="1070"/>
      <c r="F17" s="1070"/>
      <c r="G17" s="1070"/>
      <c r="H17" s="1070"/>
      <c r="I17" s="1070"/>
      <c r="J17" s="1070"/>
      <c r="K17" s="1070"/>
      <c r="L17" s="1070"/>
      <c r="M17" s="1070"/>
      <c r="N17" s="1070"/>
      <c r="O17" s="1070"/>
      <c r="P17" s="1070"/>
      <c r="Q17" s="1070"/>
      <c r="R17" s="1070"/>
    </row>
    <row r="18" spans="1:18" ht="131.25">
      <c r="A18" s="546">
        <v>1</v>
      </c>
      <c r="B18" s="547" t="s">
        <v>194</v>
      </c>
      <c r="C18" s="548" t="s">
        <v>68</v>
      </c>
      <c r="D18" s="548" t="s">
        <v>663</v>
      </c>
      <c r="E18" s="548">
        <v>3157</v>
      </c>
      <c r="F18" s="548" t="s">
        <v>191</v>
      </c>
      <c r="G18" s="548" t="s">
        <v>662</v>
      </c>
      <c r="H18" s="545">
        <v>3077542</v>
      </c>
      <c r="I18" s="545"/>
      <c r="J18" s="545"/>
      <c r="K18" s="545"/>
      <c r="L18" s="545">
        <v>3077542</v>
      </c>
      <c r="M18" s="545">
        <v>1538771</v>
      </c>
      <c r="N18" s="545">
        <v>1538771</v>
      </c>
      <c r="O18" s="543"/>
      <c r="P18" s="543"/>
      <c r="Q18" s="543"/>
      <c r="R18" s="551"/>
    </row>
    <row r="19" spans="1:18" ht="168.75">
      <c r="A19" s="546">
        <v>2</v>
      </c>
      <c r="B19" s="547" t="s">
        <v>664</v>
      </c>
      <c r="C19" s="548" t="s">
        <v>193</v>
      </c>
      <c r="D19" s="548"/>
      <c r="E19" s="548"/>
      <c r="F19" s="548" t="s">
        <v>191</v>
      </c>
      <c r="G19" s="548"/>
      <c r="H19" s="545">
        <v>2675925.6</v>
      </c>
      <c r="I19" s="545"/>
      <c r="J19" s="545"/>
      <c r="K19" s="545"/>
      <c r="L19" s="545">
        <v>2675925.6</v>
      </c>
      <c r="M19" s="545">
        <v>1337962.8</v>
      </c>
      <c r="N19" s="545">
        <v>1337962.8</v>
      </c>
      <c r="O19" s="543"/>
      <c r="P19" s="543"/>
      <c r="Q19" s="543"/>
      <c r="R19" s="552" t="s">
        <v>665</v>
      </c>
    </row>
  </sheetData>
  <mergeCells count="26">
    <mergeCell ref="A15:G15"/>
    <mergeCell ref="A17:R17"/>
    <mergeCell ref="A2:Q3"/>
    <mergeCell ref="A4:A6"/>
    <mergeCell ref="B4:B6"/>
    <mergeCell ref="C4:C6"/>
    <mergeCell ref="D4:E4"/>
    <mergeCell ref="F4:G4"/>
    <mergeCell ref="H4:H6"/>
    <mergeCell ref="I4:I6"/>
    <mergeCell ref="K4:K6"/>
    <mergeCell ref="L4:N4"/>
    <mergeCell ref="J4:J6"/>
    <mergeCell ref="O4:Q4"/>
    <mergeCell ref="R4:R6"/>
    <mergeCell ref="D5:D6"/>
    <mergeCell ref="O5:O6"/>
    <mergeCell ref="P5:P6"/>
    <mergeCell ref="Q5:Q6"/>
    <mergeCell ref="A7:R7"/>
    <mergeCell ref="A8:K8"/>
    <mergeCell ref="E5:E6"/>
    <mergeCell ref="F5:F6"/>
    <mergeCell ref="G5:G6"/>
    <mergeCell ref="L5:L6"/>
    <mergeCell ref="M5:N5"/>
  </mergeCells>
  <hyperlinks>
    <hyperlink ref="J9" r:id="rId1"/>
    <hyperlink ref="J10" r:id="rId2"/>
    <hyperlink ref="J12" r:id="rId3"/>
  </hyperlinks>
  <pageMargins left="0.7" right="0.7" top="0.75" bottom="0.75" header="0.3" footer="0.3"/>
  <pageSetup paperSize="9" scale="36" fitToHeight="0" orientation="landscape" verticalDpi="0" r:id="rId4"/>
</worksheet>
</file>

<file path=xl/worksheets/sheet29.xml><?xml version="1.0" encoding="utf-8"?>
<worksheet xmlns="http://schemas.openxmlformats.org/spreadsheetml/2006/main" xmlns:r="http://schemas.openxmlformats.org/officeDocument/2006/relationships">
  <sheetPr>
    <tabColor rgb="FF7030A0"/>
  </sheetPr>
  <dimension ref="A2:R12"/>
  <sheetViews>
    <sheetView zoomScale="70" zoomScaleNormal="70" workbookViewId="0">
      <selection activeCell="O31" sqref="O31"/>
    </sheetView>
  </sheetViews>
  <sheetFormatPr defaultRowHeight="15"/>
  <cols>
    <col min="1" max="1" width="5.28515625" style="2" customWidth="1"/>
    <col min="2" max="2" width="25.28515625" style="2" customWidth="1"/>
    <col min="3" max="3" width="15.85546875" style="2" customWidth="1"/>
    <col min="4" max="5" width="10.42578125" style="2" customWidth="1"/>
    <col min="6" max="7" width="15.85546875" style="2" customWidth="1"/>
    <col min="8" max="8" width="28.7109375" style="2" bestFit="1" customWidth="1"/>
    <col min="9" max="9" width="18.28515625" style="2" customWidth="1"/>
    <col min="10" max="10" width="27.28515625" style="50" customWidth="1"/>
    <col min="11" max="12" width="20" style="2" customWidth="1"/>
    <col min="13" max="13" width="20.28515625" style="2" customWidth="1"/>
    <col min="14" max="14" width="15.85546875" style="2" customWidth="1"/>
    <col min="15" max="15" width="27.140625" style="2" customWidth="1"/>
    <col min="16" max="16" width="21.42578125" style="2" customWidth="1"/>
    <col min="17" max="17" width="36" style="2" customWidth="1"/>
    <col min="18" max="18" width="24.85546875" style="2" customWidth="1"/>
    <col min="19" max="16384" width="9.140625" style="2"/>
  </cols>
  <sheetData>
    <row r="2" spans="1:18">
      <c r="A2" s="801" t="s">
        <v>441</v>
      </c>
      <c r="B2" s="801"/>
      <c r="C2" s="801"/>
      <c r="D2" s="801"/>
      <c r="E2" s="801"/>
      <c r="F2" s="801"/>
      <c r="G2" s="801"/>
      <c r="H2" s="801"/>
      <c r="I2" s="801"/>
      <c r="J2" s="801"/>
      <c r="K2" s="801"/>
      <c r="L2" s="801"/>
      <c r="M2" s="801"/>
      <c r="N2" s="801"/>
      <c r="O2" s="801"/>
      <c r="P2" s="801"/>
      <c r="Q2" s="801"/>
    </row>
    <row r="3" spans="1:18">
      <c r="A3" s="801"/>
      <c r="B3" s="801"/>
      <c r="C3" s="801"/>
      <c r="D3" s="801"/>
      <c r="E3" s="801"/>
      <c r="F3" s="801"/>
      <c r="G3" s="801"/>
      <c r="H3" s="801"/>
      <c r="I3" s="801"/>
      <c r="J3" s="801"/>
      <c r="K3" s="801"/>
      <c r="L3" s="801"/>
      <c r="M3" s="801"/>
      <c r="N3" s="801"/>
      <c r="O3" s="801"/>
      <c r="P3" s="801"/>
      <c r="Q3" s="801"/>
    </row>
    <row r="4" spans="1:18" ht="15.75">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28.5">
      <c r="A6" s="798"/>
      <c r="B6" s="798"/>
      <c r="C6" s="798"/>
      <c r="D6" s="820"/>
      <c r="E6" s="820"/>
      <c r="F6" s="820"/>
      <c r="G6" s="820"/>
      <c r="H6" s="820"/>
      <c r="I6" s="820"/>
      <c r="J6" s="835"/>
      <c r="K6" s="844"/>
      <c r="L6" s="822"/>
      <c r="M6" s="1" t="s">
        <v>12</v>
      </c>
      <c r="N6" s="1" t="s">
        <v>13</v>
      </c>
      <c r="O6" s="826"/>
      <c r="P6" s="826"/>
      <c r="Q6" s="826"/>
      <c r="R6" s="819"/>
    </row>
    <row r="7" spans="1:18" ht="15.75" customHeight="1">
      <c r="A7" s="827" t="s">
        <v>59</v>
      </c>
      <c r="B7" s="828"/>
      <c r="C7" s="828"/>
      <c r="D7" s="828"/>
      <c r="E7" s="828"/>
      <c r="F7" s="828"/>
      <c r="G7" s="828"/>
      <c r="H7" s="828"/>
      <c r="I7" s="828"/>
      <c r="J7" s="828"/>
      <c r="K7" s="828"/>
      <c r="L7" s="828"/>
      <c r="M7" s="828"/>
      <c r="N7" s="828"/>
      <c r="O7" s="828"/>
      <c r="P7" s="828"/>
      <c r="Q7" s="828"/>
      <c r="R7" s="829"/>
    </row>
    <row r="8" spans="1:18" s="43" customFormat="1" ht="15.75" customHeight="1">
      <c r="A8" s="830" t="s">
        <v>623</v>
      </c>
      <c r="B8" s="831"/>
      <c r="C8" s="831"/>
      <c r="D8" s="831"/>
      <c r="E8" s="831"/>
      <c r="F8" s="831"/>
      <c r="G8" s="831"/>
      <c r="H8" s="831"/>
      <c r="I8" s="831"/>
      <c r="J8" s="831"/>
      <c r="K8" s="832"/>
      <c r="L8" s="48"/>
      <c r="M8" s="48">
        <f>10000000+4000000</f>
        <v>14000000</v>
      </c>
      <c r="N8" s="48"/>
      <c r="O8" s="49"/>
      <c r="P8" s="46"/>
      <c r="Q8" s="46"/>
      <c r="R8" s="47"/>
    </row>
    <row r="9" spans="1:18" ht="110.25">
      <c r="A9" s="425">
        <v>1</v>
      </c>
      <c r="B9" s="425" t="s">
        <v>60</v>
      </c>
      <c r="C9" s="425" t="s">
        <v>22</v>
      </c>
      <c r="D9" s="425" t="s">
        <v>61</v>
      </c>
      <c r="E9" s="425">
        <v>369</v>
      </c>
      <c r="F9" s="425"/>
      <c r="G9" s="429">
        <v>44805</v>
      </c>
      <c r="H9" s="427">
        <v>14034503</v>
      </c>
      <c r="I9" s="425"/>
      <c r="J9" s="425"/>
      <c r="K9" s="425"/>
      <c r="L9" s="431">
        <v>14034503</v>
      </c>
      <c r="M9" s="431">
        <v>13332777.85</v>
      </c>
      <c r="N9" s="431">
        <v>701725.15000000037</v>
      </c>
      <c r="O9" s="426"/>
      <c r="P9" s="426"/>
      <c r="Q9" s="426"/>
      <c r="R9" s="428" t="s">
        <v>62</v>
      </c>
    </row>
    <row r="10" spans="1:18">
      <c r="A10" s="890" t="s">
        <v>430</v>
      </c>
      <c r="B10" s="891"/>
      <c r="C10" s="891"/>
      <c r="D10" s="891"/>
      <c r="E10" s="891"/>
      <c r="F10" s="891"/>
      <c r="G10" s="891"/>
      <c r="H10" s="891"/>
      <c r="I10" s="891"/>
      <c r="J10" s="891"/>
      <c r="K10" s="891"/>
      <c r="L10" s="891"/>
      <c r="M10" s="891"/>
      <c r="N10" s="891"/>
      <c r="O10" s="891"/>
      <c r="P10" s="891"/>
      <c r="Q10" s="891"/>
      <c r="R10" s="891"/>
    </row>
    <row r="11" spans="1:18" ht="94.5">
      <c r="A11" s="430">
        <v>1</v>
      </c>
      <c r="B11" s="425" t="s">
        <v>63</v>
      </c>
      <c r="C11" s="425" t="s">
        <v>22</v>
      </c>
      <c r="D11" s="425" t="s">
        <v>61</v>
      </c>
      <c r="E11" s="425">
        <v>1041</v>
      </c>
      <c r="F11" s="425"/>
      <c r="G11" s="429">
        <v>44805</v>
      </c>
      <c r="H11" s="427">
        <v>5866580</v>
      </c>
      <c r="I11" s="425"/>
      <c r="J11" s="425"/>
      <c r="K11" s="425"/>
      <c r="L11" s="427">
        <v>5866580</v>
      </c>
      <c r="M11" s="431">
        <v>2874624</v>
      </c>
      <c r="N11" s="431">
        <v>2991956</v>
      </c>
      <c r="O11" s="426"/>
      <c r="P11" s="426"/>
      <c r="Q11" s="426"/>
      <c r="R11" s="917" t="s">
        <v>64</v>
      </c>
    </row>
    <row r="12" spans="1:18" ht="78.75">
      <c r="A12" s="430">
        <v>2</v>
      </c>
      <c r="B12" s="425" t="s">
        <v>65</v>
      </c>
      <c r="C12" s="425" t="s">
        <v>22</v>
      </c>
      <c r="D12" s="425" t="s">
        <v>61</v>
      </c>
      <c r="E12" s="425">
        <v>440</v>
      </c>
      <c r="F12" s="425"/>
      <c r="G12" s="429">
        <v>44805</v>
      </c>
      <c r="H12" s="427">
        <v>4302520</v>
      </c>
      <c r="I12" s="425"/>
      <c r="J12" s="425"/>
      <c r="K12" s="425"/>
      <c r="L12" s="427">
        <v>4302520</v>
      </c>
      <c r="M12" s="431">
        <v>2194285</v>
      </c>
      <c r="N12" s="431">
        <v>2108235</v>
      </c>
      <c r="O12" s="426"/>
      <c r="P12" s="426"/>
      <c r="Q12" s="426"/>
      <c r="R12" s="1074"/>
    </row>
  </sheetData>
  <mergeCells count="26">
    <mergeCell ref="A2:Q3"/>
    <mergeCell ref="A4:A6"/>
    <mergeCell ref="B4:B6"/>
    <mergeCell ref="C4:C6"/>
    <mergeCell ref="D4:E4"/>
    <mergeCell ref="F4:G4"/>
    <mergeCell ref="H4:H6"/>
    <mergeCell ref="I4:I6"/>
    <mergeCell ref="K4:K6"/>
    <mergeCell ref="L4:N4"/>
    <mergeCell ref="Q5:Q6"/>
    <mergeCell ref="O4:Q4"/>
    <mergeCell ref="D5:D6"/>
    <mergeCell ref="O5:O6"/>
    <mergeCell ref="P5:P6"/>
    <mergeCell ref="R11:R12"/>
    <mergeCell ref="A10:R10"/>
    <mergeCell ref="A7:R7"/>
    <mergeCell ref="R4:R6"/>
    <mergeCell ref="A8:K8"/>
    <mergeCell ref="J4:J6"/>
    <mergeCell ref="E5:E6"/>
    <mergeCell ref="F5:F6"/>
    <mergeCell ref="G5:G6"/>
    <mergeCell ref="L5:L6"/>
    <mergeCell ref="M5:N5"/>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7030A0"/>
  </sheetPr>
  <dimension ref="A2:R27"/>
  <sheetViews>
    <sheetView topLeftCell="C7" zoomScale="55" zoomScaleNormal="55" workbookViewId="0">
      <selection activeCell="J11" sqref="J11"/>
    </sheetView>
  </sheetViews>
  <sheetFormatPr defaultRowHeight="15"/>
  <cols>
    <col min="1" max="1" width="5.28515625" style="5" customWidth="1"/>
    <col min="2" max="2" width="57.140625" style="5" customWidth="1"/>
    <col min="3" max="3" width="15.85546875" style="5" customWidth="1"/>
    <col min="4" max="4" width="14.28515625" style="5" customWidth="1"/>
    <col min="5" max="5" width="16.85546875" style="5" customWidth="1"/>
    <col min="6" max="8" width="15.85546875" style="5" customWidth="1"/>
    <col min="9" max="9" width="22.7109375" style="5" customWidth="1"/>
    <col min="10" max="10" width="31.5703125" style="50" customWidth="1"/>
    <col min="11" max="12" width="20" style="5" customWidth="1"/>
    <col min="13" max="13" width="25.42578125" style="5" customWidth="1"/>
    <col min="14" max="14" width="15.85546875" style="5" customWidth="1"/>
    <col min="15" max="15" width="18.7109375" style="5" customWidth="1"/>
    <col min="16" max="16" width="21.42578125" style="5" customWidth="1"/>
    <col min="17" max="17" width="36.85546875" style="5" customWidth="1"/>
    <col min="18" max="18" width="14.42578125" style="5" customWidth="1"/>
    <col min="19" max="16384" width="9.140625" style="5"/>
  </cols>
  <sheetData>
    <row r="2" spans="1:18">
      <c r="A2" s="801" t="s">
        <v>30</v>
      </c>
      <c r="B2" s="801"/>
      <c r="C2" s="801"/>
      <c r="D2" s="801"/>
      <c r="E2" s="801"/>
      <c r="F2" s="801"/>
      <c r="G2" s="801"/>
      <c r="H2" s="801"/>
      <c r="I2" s="801"/>
      <c r="J2" s="801"/>
      <c r="K2" s="801"/>
      <c r="L2" s="801"/>
      <c r="M2" s="801"/>
      <c r="N2" s="801"/>
      <c r="O2" s="801"/>
      <c r="P2" s="801"/>
      <c r="Q2" s="801"/>
    </row>
    <row r="3" spans="1:18">
      <c r="A3" s="801"/>
      <c r="B3" s="801"/>
      <c r="C3" s="801"/>
      <c r="D3" s="801"/>
      <c r="E3" s="801"/>
      <c r="F3" s="801"/>
      <c r="G3" s="801"/>
      <c r="H3" s="801"/>
      <c r="I3" s="801"/>
      <c r="J3" s="801"/>
      <c r="K3" s="801"/>
      <c r="L3" s="801"/>
      <c r="M3" s="801"/>
      <c r="N3" s="801"/>
      <c r="O3" s="801"/>
      <c r="P3" s="801"/>
      <c r="Q3" s="801"/>
    </row>
    <row r="4" spans="1:18" ht="15.75" customHeight="1">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ht="15" customHeight="1">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28.5">
      <c r="A6" s="798"/>
      <c r="B6" s="798"/>
      <c r="C6" s="798"/>
      <c r="D6" s="820"/>
      <c r="E6" s="820"/>
      <c r="F6" s="820"/>
      <c r="G6" s="820"/>
      <c r="H6" s="820"/>
      <c r="I6" s="820"/>
      <c r="J6" s="835"/>
      <c r="K6" s="844"/>
      <c r="L6" s="822"/>
      <c r="M6" s="15" t="s">
        <v>12</v>
      </c>
      <c r="N6" s="15" t="s">
        <v>13</v>
      </c>
      <c r="O6" s="826"/>
      <c r="P6" s="826"/>
      <c r="Q6" s="826"/>
      <c r="R6" s="819"/>
    </row>
    <row r="7" spans="1:18" ht="15.75" customHeight="1">
      <c r="A7" s="827" t="s">
        <v>295</v>
      </c>
      <c r="B7" s="828"/>
      <c r="C7" s="828"/>
      <c r="D7" s="828"/>
      <c r="E7" s="828"/>
      <c r="F7" s="828"/>
      <c r="G7" s="828"/>
      <c r="H7" s="828"/>
      <c r="I7" s="828"/>
      <c r="J7" s="828"/>
      <c r="K7" s="828"/>
      <c r="L7" s="828"/>
      <c r="M7" s="828"/>
      <c r="N7" s="828"/>
      <c r="O7" s="828"/>
      <c r="P7" s="828"/>
      <c r="Q7" s="828"/>
      <c r="R7" s="829"/>
    </row>
    <row r="8" spans="1:18" s="43" customFormat="1" ht="15.75" customHeight="1">
      <c r="A8" s="830" t="s">
        <v>623</v>
      </c>
      <c r="B8" s="831"/>
      <c r="C8" s="831"/>
      <c r="D8" s="831"/>
      <c r="E8" s="831"/>
      <c r="F8" s="831"/>
      <c r="G8" s="831"/>
      <c r="H8" s="831"/>
      <c r="I8" s="831"/>
      <c r="J8" s="831"/>
      <c r="K8" s="832"/>
      <c r="L8" s="48"/>
      <c r="M8" s="48">
        <v>40000000</v>
      </c>
      <c r="N8" s="48"/>
      <c r="O8" s="49"/>
      <c r="P8" s="46"/>
      <c r="Q8" s="46"/>
      <c r="R8" s="47"/>
    </row>
    <row r="9" spans="1:18" ht="63" customHeight="1">
      <c r="A9" s="474">
        <v>1</v>
      </c>
      <c r="B9" s="481" t="s">
        <v>727</v>
      </c>
      <c r="C9" s="474" t="s">
        <v>22</v>
      </c>
      <c r="D9" s="474" t="s">
        <v>112</v>
      </c>
      <c r="E9" s="474" t="s">
        <v>296</v>
      </c>
      <c r="F9" s="474" t="s">
        <v>297</v>
      </c>
      <c r="G9" s="474" t="s">
        <v>298</v>
      </c>
      <c r="H9" s="478">
        <v>2761322</v>
      </c>
      <c r="I9" s="474" t="s">
        <v>658</v>
      </c>
      <c r="J9" s="474"/>
      <c r="K9" s="474"/>
      <c r="L9" s="478">
        <v>2761322</v>
      </c>
      <c r="M9" s="478">
        <v>2623255.9</v>
      </c>
      <c r="N9" s="478">
        <v>138066.1</v>
      </c>
      <c r="O9" s="475"/>
      <c r="P9" s="475"/>
      <c r="Q9" s="475"/>
      <c r="R9" s="476"/>
    </row>
    <row r="10" spans="1:18" ht="63">
      <c r="A10" s="474">
        <v>2</v>
      </c>
      <c r="B10" s="481" t="s">
        <v>728</v>
      </c>
      <c r="C10" s="474" t="s">
        <v>22</v>
      </c>
      <c r="D10" s="474" t="s">
        <v>112</v>
      </c>
      <c r="E10" s="474">
        <v>0.73599999999999999</v>
      </c>
      <c r="F10" s="474" t="s">
        <v>297</v>
      </c>
      <c r="G10" s="474" t="s">
        <v>298</v>
      </c>
      <c r="H10" s="478">
        <v>3490622</v>
      </c>
      <c r="I10" s="474" t="s">
        <v>658</v>
      </c>
      <c r="J10" s="474"/>
      <c r="K10" s="474"/>
      <c r="L10" s="478">
        <v>3490622</v>
      </c>
      <c r="M10" s="478">
        <v>3316090.9</v>
      </c>
      <c r="N10" s="478">
        <v>174531.1</v>
      </c>
      <c r="O10" s="475"/>
      <c r="P10" s="475"/>
      <c r="Q10" s="475"/>
      <c r="R10" s="476"/>
    </row>
    <row r="11" spans="1:18" ht="60">
      <c r="A11" s="474">
        <v>3</v>
      </c>
      <c r="B11" s="482" t="s">
        <v>299</v>
      </c>
      <c r="C11" s="474" t="s">
        <v>22</v>
      </c>
      <c r="D11" s="474" t="s">
        <v>112</v>
      </c>
      <c r="E11" s="474">
        <v>0.56999999999999995</v>
      </c>
      <c r="F11" s="477" t="s">
        <v>300</v>
      </c>
      <c r="G11" s="474" t="s">
        <v>301</v>
      </c>
      <c r="H11" s="478">
        <v>2889515</v>
      </c>
      <c r="I11" s="488" t="s">
        <v>302</v>
      </c>
      <c r="J11" s="489" t="s">
        <v>659</v>
      </c>
      <c r="K11" s="474" t="s">
        <v>303</v>
      </c>
      <c r="L11" s="478">
        <v>2889515</v>
      </c>
      <c r="M11" s="478">
        <v>2745039.25</v>
      </c>
      <c r="N11" s="478">
        <v>144475.75</v>
      </c>
      <c r="O11" s="475"/>
      <c r="P11" s="475"/>
      <c r="Q11" s="475"/>
      <c r="R11" s="476"/>
    </row>
    <row r="12" spans="1:18" ht="47.25">
      <c r="A12" s="474">
        <v>4</v>
      </c>
      <c r="B12" s="481" t="s">
        <v>729</v>
      </c>
      <c r="C12" s="474" t="s">
        <v>22</v>
      </c>
      <c r="D12" s="474" t="s">
        <v>112</v>
      </c>
      <c r="E12" s="474">
        <v>6.3</v>
      </c>
      <c r="F12" s="477" t="s">
        <v>297</v>
      </c>
      <c r="G12" s="474" t="s">
        <v>298</v>
      </c>
      <c r="H12" s="478">
        <v>8517872</v>
      </c>
      <c r="I12" s="474" t="s">
        <v>658</v>
      </c>
      <c r="J12" s="474"/>
      <c r="K12" s="474"/>
      <c r="L12" s="478">
        <v>8517872</v>
      </c>
      <c r="M12" s="478">
        <v>8091978.4000000004</v>
      </c>
      <c r="N12" s="478">
        <v>425893.6</v>
      </c>
      <c r="O12" s="475"/>
      <c r="P12" s="475"/>
      <c r="Q12" s="475"/>
      <c r="R12" s="476"/>
    </row>
    <row r="13" spans="1:18" ht="47.25" customHeight="1">
      <c r="A13" s="474">
        <v>5</v>
      </c>
      <c r="B13" s="481" t="s">
        <v>304</v>
      </c>
      <c r="C13" s="474" t="s">
        <v>305</v>
      </c>
      <c r="D13" s="474" t="s">
        <v>112</v>
      </c>
      <c r="E13" s="474">
        <v>0.6</v>
      </c>
      <c r="F13" s="477">
        <v>44713</v>
      </c>
      <c r="G13" s="477">
        <v>44834</v>
      </c>
      <c r="H13" s="478">
        <v>1056649</v>
      </c>
      <c r="I13" s="474" t="s">
        <v>657</v>
      </c>
      <c r="J13" s="474"/>
      <c r="K13" s="474"/>
      <c r="L13" s="478">
        <v>1056649</v>
      </c>
      <c r="M13" s="478">
        <v>1003816.55</v>
      </c>
      <c r="N13" s="478">
        <v>52832.45</v>
      </c>
      <c r="O13" s="475"/>
      <c r="P13" s="475"/>
      <c r="Q13" s="475"/>
      <c r="R13" s="476"/>
    </row>
    <row r="14" spans="1:18" ht="63" customHeight="1">
      <c r="A14" s="474">
        <v>6</v>
      </c>
      <c r="B14" s="481" t="s">
        <v>306</v>
      </c>
      <c r="C14" s="474" t="s">
        <v>307</v>
      </c>
      <c r="D14" s="474" t="s">
        <v>112</v>
      </c>
      <c r="E14" s="474">
        <v>0.5</v>
      </c>
      <c r="F14" s="477">
        <v>44713</v>
      </c>
      <c r="G14" s="477">
        <v>44834</v>
      </c>
      <c r="H14" s="478">
        <v>763105</v>
      </c>
      <c r="I14" s="474" t="s">
        <v>657</v>
      </c>
      <c r="J14" s="474"/>
      <c r="K14" s="474"/>
      <c r="L14" s="478">
        <v>763105</v>
      </c>
      <c r="M14" s="478" t="s">
        <v>660</v>
      </c>
      <c r="N14" s="478">
        <v>38155.25</v>
      </c>
      <c r="O14" s="475"/>
      <c r="P14" s="475"/>
      <c r="Q14" s="475"/>
      <c r="R14" s="476"/>
    </row>
    <row r="15" spans="1:18" ht="63" customHeight="1">
      <c r="A15" s="474">
        <v>7</v>
      </c>
      <c r="B15" s="481" t="s">
        <v>308</v>
      </c>
      <c r="C15" s="474" t="s">
        <v>307</v>
      </c>
      <c r="D15" s="474" t="s">
        <v>112</v>
      </c>
      <c r="E15" s="474">
        <v>0.9</v>
      </c>
      <c r="F15" s="477">
        <v>44713</v>
      </c>
      <c r="G15" s="477">
        <v>44834</v>
      </c>
      <c r="H15" s="478">
        <v>1550689</v>
      </c>
      <c r="I15" s="474" t="s">
        <v>657</v>
      </c>
      <c r="J15" s="474"/>
      <c r="K15" s="474"/>
      <c r="L15" s="478">
        <v>1550689</v>
      </c>
      <c r="M15" s="478">
        <v>1473154.55</v>
      </c>
      <c r="N15" s="478">
        <v>77534.45</v>
      </c>
      <c r="O15" s="475"/>
      <c r="P15" s="475"/>
      <c r="Q15" s="475"/>
      <c r="R15" s="476"/>
    </row>
    <row r="16" spans="1:18" ht="63" customHeight="1">
      <c r="A16" s="474">
        <v>8</v>
      </c>
      <c r="B16" s="481" t="s">
        <v>309</v>
      </c>
      <c r="C16" s="474" t="s">
        <v>22</v>
      </c>
      <c r="D16" s="474" t="s">
        <v>112</v>
      </c>
      <c r="E16" s="474">
        <v>0.6</v>
      </c>
      <c r="F16" s="477" t="s">
        <v>297</v>
      </c>
      <c r="G16" s="474" t="s">
        <v>298</v>
      </c>
      <c r="H16" s="478">
        <v>2114210</v>
      </c>
      <c r="I16" s="474" t="s">
        <v>657</v>
      </c>
      <c r="J16" s="474"/>
      <c r="K16" s="474"/>
      <c r="L16" s="478">
        <v>2114210</v>
      </c>
      <c r="M16" s="478">
        <v>2008499.5</v>
      </c>
      <c r="N16" s="478">
        <v>105710.5</v>
      </c>
      <c r="O16" s="475"/>
      <c r="P16" s="475"/>
      <c r="Q16" s="475"/>
      <c r="R16" s="476"/>
    </row>
    <row r="17" spans="1:18" ht="63" customHeight="1">
      <c r="A17" s="474">
        <v>9</v>
      </c>
      <c r="B17" s="481" t="s">
        <v>310</v>
      </c>
      <c r="C17" s="474" t="s">
        <v>22</v>
      </c>
      <c r="D17" s="474" t="s">
        <v>112</v>
      </c>
      <c r="E17" s="474">
        <v>2</v>
      </c>
      <c r="F17" s="477" t="s">
        <v>311</v>
      </c>
      <c r="G17" s="474" t="s">
        <v>298</v>
      </c>
      <c r="H17" s="478">
        <v>14999690</v>
      </c>
      <c r="I17" s="474" t="s">
        <v>657</v>
      </c>
      <c r="J17" s="474"/>
      <c r="K17" s="474"/>
      <c r="L17" s="478">
        <v>14999690</v>
      </c>
      <c r="M17" s="478">
        <v>14249705.5</v>
      </c>
      <c r="N17" s="478">
        <v>749984.5</v>
      </c>
      <c r="O17" s="475"/>
      <c r="P17" s="475"/>
      <c r="Q17" s="475"/>
      <c r="R17" s="476"/>
    </row>
    <row r="18" spans="1:18" ht="63" customHeight="1">
      <c r="A18" s="474">
        <v>10</v>
      </c>
      <c r="B18" s="481" t="s">
        <v>730</v>
      </c>
      <c r="C18" s="474" t="s">
        <v>22</v>
      </c>
      <c r="D18" s="474" t="s">
        <v>112</v>
      </c>
      <c r="E18" s="474">
        <v>1</v>
      </c>
      <c r="F18" s="474" t="s">
        <v>297</v>
      </c>
      <c r="G18" s="474" t="s">
        <v>298</v>
      </c>
      <c r="H18" s="478">
        <v>2380818</v>
      </c>
      <c r="I18" s="474" t="s">
        <v>658</v>
      </c>
      <c r="J18" s="474"/>
      <c r="K18" s="474"/>
      <c r="L18" s="478">
        <v>2380818</v>
      </c>
      <c r="M18" s="478">
        <v>2261777.1</v>
      </c>
      <c r="N18" s="478">
        <v>119040.9</v>
      </c>
      <c r="O18" s="475"/>
      <c r="P18" s="475"/>
      <c r="Q18" s="475"/>
      <c r="R18" s="476"/>
    </row>
    <row r="19" spans="1:18" ht="78.75" customHeight="1">
      <c r="A19" s="485">
        <v>11</v>
      </c>
      <c r="B19" s="481" t="s">
        <v>457</v>
      </c>
      <c r="C19" s="479" t="s">
        <v>458</v>
      </c>
      <c r="D19" s="483"/>
      <c r="E19" s="483"/>
      <c r="F19" s="483"/>
      <c r="G19" s="483"/>
      <c r="H19" s="483"/>
      <c r="I19" s="483"/>
      <c r="J19" s="483"/>
      <c r="K19" s="483"/>
      <c r="L19" s="478">
        <v>22940.5</v>
      </c>
      <c r="M19" s="478"/>
      <c r="N19" s="478"/>
      <c r="O19" s="478">
        <v>22940.5</v>
      </c>
      <c r="P19" s="476"/>
      <c r="Q19" s="476"/>
      <c r="R19" s="476"/>
    </row>
    <row r="20" spans="1:18" ht="165.75" customHeight="1">
      <c r="A20" s="484"/>
      <c r="B20" s="486" t="s">
        <v>459</v>
      </c>
      <c r="C20" s="479" t="s">
        <v>458</v>
      </c>
      <c r="D20" s="483"/>
      <c r="E20" s="483"/>
      <c r="F20" s="483"/>
      <c r="G20" s="483"/>
      <c r="H20" s="483"/>
      <c r="I20" s="483"/>
      <c r="J20" s="483"/>
      <c r="K20" s="483"/>
      <c r="L20" s="478">
        <v>38610.339999999997</v>
      </c>
      <c r="M20" s="478"/>
      <c r="N20" s="478"/>
      <c r="O20" s="478">
        <v>38610.339999999997</v>
      </c>
      <c r="P20" s="476"/>
      <c r="Q20" s="476"/>
      <c r="R20" s="476"/>
    </row>
    <row r="21" spans="1:18" ht="78.75" customHeight="1">
      <c r="A21" s="484"/>
      <c r="B21" s="486" t="s">
        <v>460</v>
      </c>
      <c r="C21" s="479" t="s">
        <v>458</v>
      </c>
      <c r="D21" s="480"/>
      <c r="E21" s="483"/>
      <c r="F21" s="483"/>
      <c r="G21" s="483"/>
      <c r="H21" s="483"/>
      <c r="I21" s="483"/>
      <c r="J21" s="483"/>
      <c r="K21" s="483"/>
      <c r="L21" s="478">
        <v>29656.14</v>
      </c>
      <c r="M21" s="478"/>
      <c r="N21" s="478"/>
      <c r="O21" s="478">
        <v>29656.14</v>
      </c>
      <c r="P21" s="476"/>
      <c r="Q21" s="476"/>
      <c r="R21" s="476"/>
    </row>
    <row r="22" spans="1:18" ht="78.75" customHeight="1">
      <c r="A22" s="484"/>
      <c r="B22" s="481" t="s">
        <v>461</v>
      </c>
      <c r="C22" s="479" t="s">
        <v>458</v>
      </c>
      <c r="D22" s="483"/>
      <c r="E22" s="483"/>
      <c r="F22" s="483"/>
      <c r="G22" s="483"/>
      <c r="H22" s="483"/>
      <c r="I22" s="483"/>
      <c r="J22" s="483"/>
      <c r="K22" s="483"/>
      <c r="L22" s="847">
        <v>180000</v>
      </c>
      <c r="M22" s="478"/>
      <c r="N22" s="478"/>
      <c r="O22" s="847">
        <v>180000</v>
      </c>
      <c r="P22" s="476"/>
      <c r="Q22" s="476"/>
      <c r="R22" s="476"/>
    </row>
    <row r="23" spans="1:18" ht="78.75" customHeight="1">
      <c r="A23" s="484"/>
      <c r="B23" s="481" t="s">
        <v>462</v>
      </c>
      <c r="C23" s="479" t="s">
        <v>458</v>
      </c>
      <c r="D23" s="483"/>
      <c r="E23" s="483"/>
      <c r="F23" s="483"/>
      <c r="G23" s="483"/>
      <c r="H23" s="483"/>
      <c r="I23" s="483"/>
      <c r="J23" s="483"/>
      <c r="K23" s="483"/>
      <c r="L23" s="847"/>
      <c r="M23" s="478"/>
      <c r="N23" s="478"/>
      <c r="O23" s="847"/>
      <c r="P23" s="476"/>
      <c r="Q23" s="476"/>
      <c r="R23" s="476"/>
    </row>
    <row r="24" spans="1:18" ht="78.75" customHeight="1">
      <c r="A24" s="484"/>
      <c r="B24" s="481" t="s">
        <v>463</v>
      </c>
      <c r="C24" s="479" t="s">
        <v>458</v>
      </c>
      <c r="D24" s="483"/>
      <c r="E24" s="483"/>
      <c r="F24" s="483"/>
      <c r="G24" s="483"/>
      <c r="H24" s="483"/>
      <c r="I24" s="483"/>
      <c r="J24" s="483"/>
      <c r="K24" s="483"/>
      <c r="L24" s="847"/>
      <c r="M24" s="478"/>
      <c r="N24" s="478"/>
      <c r="O24" s="847"/>
      <c r="P24" s="476"/>
      <c r="Q24" s="476"/>
      <c r="R24" s="476"/>
    </row>
    <row r="25" spans="1:18" ht="63" customHeight="1">
      <c r="A25" s="484"/>
      <c r="B25" s="481" t="s">
        <v>464</v>
      </c>
      <c r="C25" s="479" t="s">
        <v>458</v>
      </c>
      <c r="D25" s="483"/>
      <c r="E25" s="483"/>
      <c r="F25" s="483"/>
      <c r="G25" s="483"/>
      <c r="H25" s="483"/>
      <c r="I25" s="483"/>
      <c r="J25" s="483"/>
      <c r="K25" s="483"/>
      <c r="L25" s="478">
        <v>65000</v>
      </c>
      <c r="M25" s="478"/>
      <c r="N25" s="478"/>
      <c r="O25" s="478"/>
      <c r="P25" s="476"/>
      <c r="Q25" s="476"/>
      <c r="R25" s="476"/>
    </row>
    <row r="26" spans="1:18" ht="63" customHeight="1">
      <c r="A26" s="484"/>
      <c r="B26" s="481" t="s">
        <v>465</v>
      </c>
      <c r="C26" s="479" t="s">
        <v>458</v>
      </c>
      <c r="D26" s="483"/>
      <c r="E26" s="483"/>
      <c r="F26" s="483"/>
      <c r="G26" s="483"/>
      <c r="H26" s="483"/>
      <c r="I26" s="483"/>
      <c r="J26" s="483"/>
      <c r="K26" s="483"/>
      <c r="L26" s="478">
        <v>150000</v>
      </c>
      <c r="M26" s="478"/>
      <c r="N26" s="478"/>
      <c r="O26" s="478"/>
      <c r="P26" s="476"/>
      <c r="Q26" s="476"/>
      <c r="R26" s="476"/>
    </row>
    <row r="27" spans="1:18" ht="78.75" customHeight="1">
      <c r="A27" s="487"/>
      <c r="B27" s="486" t="s">
        <v>466</v>
      </c>
      <c r="C27" s="479" t="s">
        <v>458</v>
      </c>
      <c r="D27" s="483"/>
      <c r="E27" s="483"/>
      <c r="F27" s="483"/>
      <c r="G27" s="483"/>
      <c r="H27" s="483"/>
      <c r="I27" s="483"/>
      <c r="J27" s="483"/>
      <c r="K27" s="483"/>
      <c r="L27" s="478">
        <v>15156.46</v>
      </c>
      <c r="M27" s="478"/>
      <c r="N27" s="478"/>
      <c r="O27" s="478">
        <v>15156.46</v>
      </c>
      <c r="P27" s="476"/>
      <c r="Q27" s="476"/>
      <c r="R27" s="476"/>
    </row>
  </sheetData>
  <mergeCells count="26">
    <mergeCell ref="A7:R7"/>
    <mergeCell ref="R4:R6"/>
    <mergeCell ref="D5:D6"/>
    <mergeCell ref="O5:O6"/>
    <mergeCell ref="P5:P6"/>
    <mergeCell ref="E5:E6"/>
    <mergeCell ref="F5:F6"/>
    <mergeCell ref="G5:G6"/>
    <mergeCell ref="L5:L6"/>
    <mergeCell ref="M5:N5"/>
    <mergeCell ref="O22:O24"/>
    <mergeCell ref="L22:L24"/>
    <mergeCell ref="A2:Q3"/>
    <mergeCell ref="A4:A6"/>
    <mergeCell ref="B4:B6"/>
    <mergeCell ref="C4:C6"/>
    <mergeCell ref="D4:E4"/>
    <mergeCell ref="F4:G4"/>
    <mergeCell ref="H4:H6"/>
    <mergeCell ref="I4:I6"/>
    <mergeCell ref="K4:K6"/>
    <mergeCell ref="L4:N4"/>
    <mergeCell ref="Q5:Q6"/>
    <mergeCell ref="O4:Q4"/>
    <mergeCell ref="A8:K8"/>
    <mergeCell ref="J4:J6"/>
  </mergeCells>
  <hyperlinks>
    <hyperlink ref="J11" r:id="rId1"/>
  </hyperlinks>
  <pageMargins left="0.7" right="0.7" top="0.75" bottom="0.75" header="0.3" footer="0.3"/>
</worksheet>
</file>

<file path=xl/worksheets/sheet30.xml><?xml version="1.0" encoding="utf-8"?>
<worksheet xmlns="http://schemas.openxmlformats.org/spreadsheetml/2006/main" xmlns:r="http://schemas.openxmlformats.org/officeDocument/2006/relationships">
  <sheetPr>
    <tabColor rgb="FF00B050"/>
  </sheetPr>
  <dimension ref="A1:R19"/>
  <sheetViews>
    <sheetView zoomScale="70" zoomScaleNormal="70" workbookViewId="0">
      <selection activeCell="A9" sqref="A9:R9"/>
    </sheetView>
  </sheetViews>
  <sheetFormatPr defaultRowHeight="15"/>
  <cols>
    <col min="1" max="1" width="6" style="5" customWidth="1"/>
    <col min="2" max="2" width="20.5703125" style="5" customWidth="1"/>
    <col min="3" max="3" width="14.5703125" style="5" customWidth="1"/>
    <col min="4" max="5" width="10.28515625" style="5" customWidth="1"/>
    <col min="6" max="7" width="13.42578125" style="5" customWidth="1"/>
    <col min="8" max="8" width="20.85546875" style="5" customWidth="1"/>
    <col min="9" max="9" width="21.7109375" style="5" customWidth="1"/>
    <col min="10" max="10" width="27.140625" style="50" customWidth="1"/>
    <col min="11" max="11" width="22.85546875" style="5" customWidth="1"/>
    <col min="12" max="12" width="21.5703125" style="5" customWidth="1"/>
    <col min="13" max="13" width="25.42578125" style="5" customWidth="1"/>
    <col min="14" max="14" width="24" style="5" customWidth="1"/>
    <col min="15" max="15" width="19" style="5" customWidth="1"/>
    <col min="16" max="16" width="24.5703125" style="18" customWidth="1"/>
    <col min="17" max="17" width="28" style="5" customWidth="1"/>
    <col min="18" max="18" width="28.7109375" style="5" customWidth="1"/>
    <col min="19" max="16384" width="9.140625" style="5"/>
  </cols>
  <sheetData>
    <row r="1" spans="1:18" ht="15" customHeight="1">
      <c r="A1" s="801" t="s">
        <v>441</v>
      </c>
      <c r="B1" s="801"/>
      <c r="C1" s="801"/>
      <c r="D1" s="801"/>
      <c r="E1" s="801"/>
      <c r="F1" s="801"/>
      <c r="G1" s="801"/>
      <c r="H1" s="801"/>
      <c r="I1" s="801"/>
      <c r="J1" s="801"/>
      <c r="K1" s="801"/>
      <c r="L1" s="801"/>
      <c r="M1" s="801"/>
      <c r="N1" s="801"/>
      <c r="O1" s="801"/>
      <c r="P1" s="801"/>
      <c r="Q1" s="801"/>
      <c r="R1" s="801"/>
    </row>
    <row r="2" spans="1:18" ht="15" customHeight="1">
      <c r="A2" s="860"/>
      <c r="B2" s="860"/>
      <c r="C2" s="860"/>
      <c r="D2" s="860"/>
      <c r="E2" s="860"/>
      <c r="F2" s="860"/>
      <c r="G2" s="860"/>
      <c r="H2" s="860"/>
      <c r="I2" s="860"/>
      <c r="J2" s="860"/>
      <c r="K2" s="860"/>
      <c r="L2" s="860"/>
      <c r="M2" s="860"/>
      <c r="N2" s="860"/>
      <c r="O2" s="860"/>
      <c r="P2" s="860"/>
      <c r="Q2" s="860"/>
      <c r="R2" s="860"/>
    </row>
    <row r="3" spans="1:18">
      <c r="A3" s="855" t="s">
        <v>0</v>
      </c>
      <c r="B3" s="855" t="s">
        <v>1</v>
      </c>
      <c r="C3" s="855" t="s">
        <v>2</v>
      </c>
      <c r="D3" s="855" t="s">
        <v>3</v>
      </c>
      <c r="E3" s="855"/>
      <c r="F3" s="855" t="s">
        <v>4</v>
      </c>
      <c r="G3" s="855"/>
      <c r="H3" s="855" t="s">
        <v>58</v>
      </c>
      <c r="I3" s="855" t="s">
        <v>201</v>
      </c>
      <c r="J3" s="833" t="s">
        <v>614</v>
      </c>
      <c r="K3" s="855" t="s">
        <v>202</v>
      </c>
      <c r="L3" s="856" t="s">
        <v>10</v>
      </c>
      <c r="M3" s="856"/>
      <c r="N3" s="856"/>
      <c r="O3" s="816" t="s">
        <v>11</v>
      </c>
      <c r="P3" s="816"/>
      <c r="Q3" s="816"/>
      <c r="R3" s="861" t="s">
        <v>18</v>
      </c>
    </row>
    <row r="4" spans="1:18">
      <c r="A4" s="855"/>
      <c r="B4" s="855"/>
      <c r="C4" s="855"/>
      <c r="D4" s="855" t="s">
        <v>203</v>
      </c>
      <c r="E4" s="855" t="s">
        <v>6</v>
      </c>
      <c r="F4" s="855" t="s">
        <v>7</v>
      </c>
      <c r="G4" s="855" t="s">
        <v>8</v>
      </c>
      <c r="H4" s="855"/>
      <c r="I4" s="855"/>
      <c r="J4" s="834"/>
      <c r="K4" s="855"/>
      <c r="L4" s="856" t="s">
        <v>20</v>
      </c>
      <c r="M4" s="856" t="s">
        <v>21</v>
      </c>
      <c r="N4" s="856"/>
      <c r="O4" s="816" t="s">
        <v>14</v>
      </c>
      <c r="P4" s="816" t="s">
        <v>15</v>
      </c>
      <c r="Q4" s="816" t="s">
        <v>16</v>
      </c>
      <c r="R4" s="861"/>
    </row>
    <row r="5" spans="1:18">
      <c r="A5" s="855"/>
      <c r="B5" s="855"/>
      <c r="C5" s="855"/>
      <c r="D5" s="855"/>
      <c r="E5" s="855"/>
      <c r="F5" s="855"/>
      <c r="G5" s="855"/>
      <c r="H5" s="855"/>
      <c r="I5" s="855"/>
      <c r="J5" s="835"/>
      <c r="K5" s="855"/>
      <c r="L5" s="856"/>
      <c r="M5" s="24" t="s">
        <v>12</v>
      </c>
      <c r="N5" s="24" t="s">
        <v>13</v>
      </c>
      <c r="O5" s="816"/>
      <c r="P5" s="816"/>
      <c r="Q5" s="816"/>
      <c r="R5" s="861"/>
    </row>
    <row r="6" spans="1:18" ht="15.75" customHeight="1">
      <c r="A6" s="827" t="s">
        <v>350</v>
      </c>
      <c r="B6" s="828"/>
      <c r="C6" s="828"/>
      <c r="D6" s="828"/>
      <c r="E6" s="828"/>
      <c r="F6" s="828"/>
      <c r="G6" s="828"/>
      <c r="H6" s="828"/>
      <c r="I6" s="828"/>
      <c r="J6" s="828"/>
      <c r="K6" s="828"/>
      <c r="L6" s="828"/>
      <c r="M6" s="828"/>
      <c r="N6" s="828"/>
      <c r="O6" s="828"/>
      <c r="P6" s="828"/>
      <c r="Q6" s="828"/>
      <c r="R6" s="829"/>
    </row>
    <row r="7" spans="1:18" s="43" customFormat="1" ht="15.75" customHeight="1">
      <c r="A7" s="830" t="s">
        <v>623</v>
      </c>
      <c r="B7" s="831"/>
      <c r="C7" s="831"/>
      <c r="D7" s="831"/>
      <c r="E7" s="831"/>
      <c r="F7" s="831"/>
      <c r="G7" s="831"/>
      <c r="H7" s="831"/>
      <c r="I7" s="831"/>
      <c r="J7" s="831"/>
      <c r="K7" s="832"/>
      <c r="L7" s="48"/>
      <c r="M7" s="48">
        <f>347078200+84000000</f>
        <v>431078200</v>
      </c>
      <c r="N7" s="48"/>
      <c r="O7" s="49"/>
      <c r="P7" s="46"/>
      <c r="Q7" s="46"/>
      <c r="R7" s="47"/>
    </row>
    <row r="8" spans="1:18" s="38" customFormat="1" ht="78.75" customHeight="1">
      <c r="A8" s="41">
        <v>1</v>
      </c>
      <c r="B8" s="41" t="s">
        <v>593</v>
      </c>
      <c r="C8" s="41" t="s">
        <v>436</v>
      </c>
      <c r="D8" s="41"/>
      <c r="E8" s="41"/>
      <c r="F8" s="41"/>
      <c r="G8" s="41"/>
      <c r="H8" s="37">
        <v>347078200</v>
      </c>
      <c r="I8" s="41" t="s">
        <v>437</v>
      </c>
      <c r="J8" s="52"/>
      <c r="K8" s="41" t="s">
        <v>352</v>
      </c>
      <c r="L8" s="37">
        <f>SUM(M8:N8)</f>
        <v>453766526.315</v>
      </c>
      <c r="M8" s="37">
        <v>431078200</v>
      </c>
      <c r="N8" s="37">
        <v>22688326.315000001</v>
      </c>
      <c r="O8" s="16"/>
      <c r="P8" s="16"/>
      <c r="Q8" s="16"/>
      <c r="R8" s="16"/>
    </row>
    <row r="9" spans="1:18" s="38" customFormat="1" ht="15.75" customHeight="1">
      <c r="A9" s="827" t="s">
        <v>45</v>
      </c>
      <c r="B9" s="828"/>
      <c r="C9" s="828"/>
      <c r="D9" s="828"/>
      <c r="E9" s="828"/>
      <c r="F9" s="828"/>
      <c r="G9" s="828"/>
      <c r="H9" s="828"/>
      <c r="I9" s="828"/>
      <c r="J9" s="828"/>
      <c r="K9" s="828"/>
      <c r="L9" s="828"/>
      <c r="M9" s="828"/>
      <c r="N9" s="828"/>
      <c r="O9" s="828"/>
      <c r="P9" s="828"/>
      <c r="Q9" s="828"/>
      <c r="R9" s="829"/>
    </row>
    <row r="10" spans="1:18" ht="63">
      <c r="A10" s="23">
        <v>1</v>
      </c>
      <c r="B10" s="10" t="s">
        <v>351</v>
      </c>
      <c r="C10" s="23" t="s">
        <v>22</v>
      </c>
      <c r="D10" s="23" t="s">
        <v>121</v>
      </c>
      <c r="E10" s="23">
        <v>160</v>
      </c>
      <c r="F10" s="17"/>
      <c r="G10" s="17"/>
      <c r="H10" s="25">
        <v>1479515</v>
      </c>
      <c r="I10" s="17"/>
      <c r="J10" s="51"/>
      <c r="K10" s="23" t="s">
        <v>352</v>
      </c>
      <c r="L10" s="37">
        <v>1479515</v>
      </c>
      <c r="M10" s="37">
        <v>961685</v>
      </c>
      <c r="N10" s="37">
        <v>73975</v>
      </c>
      <c r="O10" s="4" t="s">
        <v>109</v>
      </c>
      <c r="P10" s="4" t="s">
        <v>109</v>
      </c>
      <c r="Q10" s="4" t="s">
        <v>109</v>
      </c>
      <c r="R10" s="17"/>
    </row>
    <row r="11" spans="1:18" ht="76.5">
      <c r="A11" s="23">
        <v>2</v>
      </c>
      <c r="B11" s="10" t="s">
        <v>353</v>
      </c>
      <c r="C11" s="23" t="s">
        <v>22</v>
      </c>
      <c r="D11" s="23" t="s">
        <v>121</v>
      </c>
      <c r="E11" s="23">
        <v>307</v>
      </c>
      <c r="F11" s="17"/>
      <c r="G11" s="17"/>
      <c r="H11" s="25">
        <v>5250830</v>
      </c>
      <c r="I11" s="17"/>
      <c r="J11" s="51"/>
      <c r="K11" s="23" t="s">
        <v>352</v>
      </c>
      <c r="L11" s="37">
        <v>5250830</v>
      </c>
      <c r="M11" s="37">
        <v>3413039</v>
      </c>
      <c r="N11" s="37">
        <v>262541</v>
      </c>
      <c r="O11" s="4" t="s">
        <v>109</v>
      </c>
      <c r="P11" s="4" t="s">
        <v>109</v>
      </c>
      <c r="Q11" s="4" t="s">
        <v>109</v>
      </c>
      <c r="R11" s="17"/>
    </row>
    <row r="12" spans="1:18" ht="76.5">
      <c r="A12" s="23">
        <v>3</v>
      </c>
      <c r="B12" s="10" t="s">
        <v>354</v>
      </c>
      <c r="C12" s="23" t="s">
        <v>22</v>
      </c>
      <c r="D12" s="23" t="s">
        <v>121</v>
      </c>
      <c r="E12" s="23">
        <v>145</v>
      </c>
      <c r="F12" s="17"/>
      <c r="G12" s="17"/>
      <c r="H12" s="25">
        <v>1514136</v>
      </c>
      <c r="I12" s="17"/>
      <c r="J12" s="51"/>
      <c r="K12" s="23" t="s">
        <v>352</v>
      </c>
      <c r="L12" s="37">
        <v>1514136</v>
      </c>
      <c r="M12" s="37">
        <v>1044755</v>
      </c>
      <c r="N12" s="37">
        <v>75706</v>
      </c>
      <c r="O12" s="4" t="s">
        <v>109</v>
      </c>
      <c r="P12" s="4" t="s">
        <v>109</v>
      </c>
      <c r="Q12" s="4" t="s">
        <v>109</v>
      </c>
      <c r="R12" s="17"/>
    </row>
    <row r="13" spans="1:18" ht="63.75">
      <c r="A13" s="23">
        <v>4</v>
      </c>
      <c r="B13" s="10" t="s">
        <v>355</v>
      </c>
      <c r="C13" s="23" t="s">
        <v>22</v>
      </c>
      <c r="D13" s="23" t="s">
        <v>121</v>
      </c>
      <c r="E13" s="23">
        <v>450</v>
      </c>
      <c r="F13" s="17"/>
      <c r="G13" s="17"/>
      <c r="H13" s="25">
        <v>7430319</v>
      </c>
      <c r="I13" s="17"/>
      <c r="J13" s="51"/>
      <c r="K13" s="23" t="s">
        <v>352</v>
      </c>
      <c r="L13" s="37">
        <v>7430319</v>
      </c>
      <c r="M13" s="37">
        <v>5201223</v>
      </c>
      <c r="N13" s="37">
        <v>371515</v>
      </c>
      <c r="O13" s="4" t="s">
        <v>109</v>
      </c>
      <c r="P13" s="4" t="s">
        <v>109</v>
      </c>
      <c r="Q13" s="4" t="s">
        <v>109</v>
      </c>
      <c r="R13" s="17"/>
    </row>
    <row r="14" spans="1:18" s="38" customFormat="1" ht="15.75">
      <c r="A14" s="827" t="s">
        <v>429</v>
      </c>
      <c r="B14" s="828"/>
      <c r="C14" s="828"/>
      <c r="D14" s="828"/>
      <c r="E14" s="828"/>
      <c r="F14" s="828"/>
      <c r="G14" s="828"/>
      <c r="H14" s="828"/>
      <c r="I14" s="828"/>
      <c r="J14" s="828"/>
      <c r="K14" s="828"/>
      <c r="L14" s="828"/>
      <c r="M14" s="828"/>
      <c r="N14" s="828"/>
      <c r="O14" s="828"/>
      <c r="P14" s="828"/>
      <c r="Q14" s="828"/>
      <c r="R14" s="829"/>
    </row>
    <row r="15" spans="1:18" ht="63">
      <c r="A15" s="23">
        <v>1</v>
      </c>
      <c r="B15" s="26" t="s">
        <v>356</v>
      </c>
      <c r="C15" s="23" t="s">
        <v>22</v>
      </c>
      <c r="D15" s="23" t="s">
        <v>121</v>
      </c>
      <c r="E15" s="23">
        <v>490</v>
      </c>
      <c r="F15" s="17"/>
      <c r="G15" s="17"/>
      <c r="H15" s="25">
        <v>8802102</v>
      </c>
      <c r="I15" s="17"/>
      <c r="J15" s="51"/>
      <c r="K15" s="23" t="s">
        <v>352</v>
      </c>
      <c r="L15" s="37">
        <v>8802102</v>
      </c>
      <c r="M15" s="37">
        <v>2992715</v>
      </c>
      <c r="N15" s="37">
        <v>5809387</v>
      </c>
      <c r="O15" s="4" t="s">
        <v>109</v>
      </c>
      <c r="P15" s="4" t="s">
        <v>109</v>
      </c>
      <c r="Q15" s="4" t="s">
        <v>109</v>
      </c>
      <c r="R15" s="17"/>
    </row>
    <row r="16" spans="1:18" ht="63">
      <c r="A16" s="23">
        <v>2</v>
      </c>
      <c r="B16" s="26" t="s">
        <v>357</v>
      </c>
      <c r="C16" s="23" t="s">
        <v>22</v>
      </c>
      <c r="D16" s="23" t="s">
        <v>121</v>
      </c>
      <c r="E16" s="23">
        <v>439</v>
      </c>
      <c r="F16" s="17"/>
      <c r="G16" s="17"/>
      <c r="H16" s="25">
        <v>9965938</v>
      </c>
      <c r="I16" s="17"/>
      <c r="J16" s="51"/>
      <c r="K16" s="23" t="s">
        <v>352</v>
      </c>
      <c r="L16" s="37">
        <v>9965938</v>
      </c>
      <c r="M16" s="37">
        <v>2999747</v>
      </c>
      <c r="N16" s="37">
        <v>6966191</v>
      </c>
      <c r="O16" s="4" t="s">
        <v>109</v>
      </c>
      <c r="P16" s="4" t="s">
        <v>109</v>
      </c>
      <c r="Q16" s="4" t="s">
        <v>109</v>
      </c>
      <c r="R16" s="17"/>
    </row>
    <row r="17" spans="1:18" ht="63">
      <c r="A17" s="23">
        <v>3</v>
      </c>
      <c r="B17" s="27" t="s">
        <v>358</v>
      </c>
      <c r="C17" s="23" t="s">
        <v>22</v>
      </c>
      <c r="D17" s="23" t="s">
        <v>121</v>
      </c>
      <c r="E17" s="23">
        <v>460</v>
      </c>
      <c r="F17" s="17"/>
      <c r="G17" s="17"/>
      <c r="H17" s="25">
        <v>9980411</v>
      </c>
      <c r="I17" s="17"/>
      <c r="J17" s="51"/>
      <c r="K17" s="23" t="s">
        <v>352</v>
      </c>
      <c r="L17" s="37">
        <v>9980411</v>
      </c>
      <c r="M17" s="37">
        <v>2999457</v>
      </c>
      <c r="N17" s="37">
        <v>5980954</v>
      </c>
      <c r="O17" s="4" t="s">
        <v>109</v>
      </c>
      <c r="P17" s="4" t="s">
        <v>109</v>
      </c>
      <c r="Q17" s="4" t="s">
        <v>109</v>
      </c>
      <c r="R17" s="17"/>
    </row>
    <row r="18" spans="1:18" ht="63">
      <c r="A18" s="23">
        <v>4</v>
      </c>
      <c r="B18" s="9" t="s">
        <v>359</v>
      </c>
      <c r="C18" s="23" t="s">
        <v>22</v>
      </c>
      <c r="D18" s="23" t="s">
        <v>121</v>
      </c>
      <c r="E18" s="23">
        <v>500</v>
      </c>
      <c r="F18" s="17"/>
      <c r="G18" s="17"/>
      <c r="H18" s="25">
        <v>11294455</v>
      </c>
      <c r="I18" s="17"/>
      <c r="J18" s="51"/>
      <c r="K18" s="23" t="s">
        <v>352</v>
      </c>
      <c r="L18" s="37">
        <v>11294455</v>
      </c>
      <c r="M18" s="37">
        <v>2993.0309999999999</v>
      </c>
      <c r="N18" s="37">
        <v>8301.4240000000009</v>
      </c>
      <c r="O18" s="4" t="s">
        <v>109</v>
      </c>
      <c r="P18" s="4" t="s">
        <v>109</v>
      </c>
      <c r="Q18" s="4" t="s">
        <v>109</v>
      </c>
      <c r="R18" s="17"/>
    </row>
    <row r="19" spans="1:18" ht="63">
      <c r="A19" s="23">
        <v>5</v>
      </c>
      <c r="B19" s="9" t="s">
        <v>360</v>
      </c>
      <c r="C19" s="23" t="s">
        <v>22</v>
      </c>
      <c r="D19" s="23" t="s">
        <v>121</v>
      </c>
      <c r="E19" s="23">
        <v>350</v>
      </c>
      <c r="F19" s="17"/>
      <c r="G19" s="17"/>
      <c r="H19" s="25">
        <v>3595902</v>
      </c>
      <c r="I19" s="17"/>
      <c r="J19" s="51"/>
      <c r="K19" s="23" t="s">
        <v>352</v>
      </c>
      <c r="L19" s="37">
        <v>3595902</v>
      </c>
      <c r="M19" s="37">
        <v>1711649</v>
      </c>
      <c r="N19" s="37">
        <v>1884253</v>
      </c>
      <c r="O19" s="4" t="s">
        <v>109</v>
      </c>
      <c r="P19" s="4" t="s">
        <v>109</v>
      </c>
      <c r="Q19" s="4" t="s">
        <v>109</v>
      </c>
      <c r="R19" s="17"/>
    </row>
  </sheetData>
  <mergeCells count="26">
    <mergeCell ref="A9:R9"/>
    <mergeCell ref="A6:R6"/>
    <mergeCell ref="A14:R14"/>
    <mergeCell ref="O3:Q3"/>
    <mergeCell ref="R3:R5"/>
    <mergeCell ref="D4:D5"/>
    <mergeCell ref="E4:E5"/>
    <mergeCell ref="F4:F5"/>
    <mergeCell ref="G4:G5"/>
    <mergeCell ref="L4:L5"/>
    <mergeCell ref="M4:N4"/>
    <mergeCell ref="O4:O5"/>
    <mergeCell ref="P4:P5"/>
    <mergeCell ref="A7:K7"/>
    <mergeCell ref="A1:R2"/>
    <mergeCell ref="A3:A5"/>
    <mergeCell ref="B3:B5"/>
    <mergeCell ref="C3:C5"/>
    <mergeCell ref="D3:E3"/>
    <mergeCell ref="F3:G3"/>
    <mergeCell ref="H3:H5"/>
    <mergeCell ref="I3:I5"/>
    <mergeCell ref="K3:K5"/>
    <mergeCell ref="L3:N3"/>
    <mergeCell ref="Q4:Q5"/>
    <mergeCell ref="J3:J5"/>
  </mergeCells>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B050"/>
  </sheetPr>
  <dimension ref="A1:R20"/>
  <sheetViews>
    <sheetView zoomScale="55" zoomScaleNormal="55" workbookViewId="0">
      <selection activeCell="M9" sqref="M9:M10"/>
    </sheetView>
  </sheetViews>
  <sheetFormatPr defaultRowHeight="15"/>
  <cols>
    <col min="1" max="1" width="5.28515625" style="5" customWidth="1"/>
    <col min="2" max="2" width="38" style="5" customWidth="1"/>
    <col min="3" max="3" width="15.85546875" style="5" customWidth="1"/>
    <col min="4" max="5" width="10.42578125" style="5" customWidth="1"/>
    <col min="6" max="7" width="15.85546875" style="5" customWidth="1"/>
    <col min="8" max="8" width="22.140625" style="5" customWidth="1"/>
    <col min="9" max="9" width="18.28515625" style="5" customWidth="1"/>
    <col min="10" max="10" width="34" style="50" customWidth="1"/>
    <col min="11" max="11" width="31.85546875" style="5" customWidth="1"/>
    <col min="12" max="12" width="20" style="5" customWidth="1"/>
    <col min="13" max="13" width="25.140625" style="5" customWidth="1"/>
    <col min="14" max="14" width="15.85546875" style="5" customWidth="1"/>
    <col min="15" max="15" width="18.7109375" style="5" customWidth="1"/>
    <col min="16" max="16" width="21.42578125" style="5" customWidth="1"/>
    <col min="17" max="17" width="30.140625" style="5" customWidth="1"/>
    <col min="18" max="18" width="18.28515625" style="5" customWidth="1"/>
    <col min="19" max="16384" width="9.140625" style="5"/>
  </cols>
  <sheetData>
    <row r="1" spans="1:18">
      <c r="A1" s="108"/>
      <c r="B1" s="108"/>
      <c r="C1" s="108"/>
      <c r="D1" s="108"/>
      <c r="E1" s="108"/>
      <c r="F1" s="108"/>
      <c r="G1" s="108"/>
      <c r="H1" s="108"/>
      <c r="I1" s="108"/>
      <c r="J1" s="108"/>
      <c r="K1" s="108"/>
      <c r="L1" s="108"/>
      <c r="M1" s="108"/>
      <c r="N1" s="108"/>
      <c r="O1" s="108"/>
      <c r="P1" s="108"/>
      <c r="Q1" s="108"/>
      <c r="R1" s="108"/>
    </row>
    <row r="2" spans="1:18" ht="15" customHeight="1">
      <c r="A2" s="801" t="s">
        <v>441</v>
      </c>
      <c r="B2" s="801"/>
      <c r="C2" s="801"/>
      <c r="D2" s="801"/>
      <c r="E2" s="801"/>
      <c r="F2" s="801"/>
      <c r="G2" s="801"/>
      <c r="H2" s="801"/>
      <c r="I2" s="801"/>
      <c r="J2" s="801"/>
      <c r="K2" s="801"/>
      <c r="L2" s="801"/>
      <c r="M2" s="801"/>
      <c r="N2" s="801"/>
      <c r="O2" s="801"/>
      <c r="P2" s="801"/>
      <c r="Q2" s="801"/>
      <c r="R2" s="116"/>
    </row>
    <row r="3" spans="1:18" ht="15" customHeight="1">
      <c r="A3" s="801"/>
      <c r="B3" s="801"/>
      <c r="C3" s="801"/>
      <c r="D3" s="801"/>
      <c r="E3" s="801"/>
      <c r="F3" s="801"/>
      <c r="G3" s="801"/>
      <c r="H3" s="801"/>
      <c r="I3" s="801"/>
      <c r="J3" s="801"/>
      <c r="K3" s="801"/>
      <c r="L3" s="801"/>
      <c r="M3" s="801"/>
      <c r="N3" s="801"/>
      <c r="O3" s="801"/>
      <c r="P3" s="801"/>
      <c r="Q3" s="801"/>
      <c r="R3" s="116"/>
    </row>
    <row r="4" spans="1:18" ht="38.25" customHeight="1">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ht="18" customHeight="1">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43.5" customHeight="1">
      <c r="A6" s="798"/>
      <c r="B6" s="798"/>
      <c r="C6" s="798"/>
      <c r="D6" s="820"/>
      <c r="E6" s="820"/>
      <c r="F6" s="820"/>
      <c r="G6" s="820"/>
      <c r="H6" s="820"/>
      <c r="I6" s="820"/>
      <c r="J6" s="835"/>
      <c r="K6" s="844"/>
      <c r="L6" s="822"/>
      <c r="M6" s="117" t="s">
        <v>12</v>
      </c>
      <c r="N6" s="117" t="s">
        <v>13</v>
      </c>
      <c r="O6" s="826"/>
      <c r="P6" s="826"/>
      <c r="Q6" s="826"/>
      <c r="R6" s="819"/>
    </row>
    <row r="7" spans="1:18" ht="15.75" customHeight="1">
      <c r="A7" s="827" t="s">
        <v>330</v>
      </c>
      <c r="B7" s="828"/>
      <c r="C7" s="828"/>
      <c r="D7" s="828"/>
      <c r="E7" s="828"/>
      <c r="F7" s="828"/>
      <c r="G7" s="828"/>
      <c r="H7" s="828"/>
      <c r="I7" s="828"/>
      <c r="J7" s="828"/>
      <c r="K7" s="828"/>
      <c r="L7" s="828"/>
      <c r="M7" s="828"/>
      <c r="N7" s="828"/>
      <c r="O7" s="828"/>
      <c r="P7" s="828"/>
      <c r="Q7" s="828"/>
      <c r="R7" s="829"/>
    </row>
    <row r="8" spans="1:18" s="43" customFormat="1" ht="15.75" customHeight="1">
      <c r="A8" s="830" t="s">
        <v>623</v>
      </c>
      <c r="B8" s="831"/>
      <c r="C8" s="831"/>
      <c r="D8" s="831"/>
      <c r="E8" s="831"/>
      <c r="F8" s="831"/>
      <c r="G8" s="831"/>
      <c r="H8" s="831"/>
      <c r="I8" s="831"/>
      <c r="J8" s="831"/>
      <c r="K8" s="832"/>
      <c r="L8" s="120"/>
      <c r="M8" s="120">
        <f>6000000+7000000</f>
        <v>13000000</v>
      </c>
      <c r="N8" s="120"/>
      <c r="O8" s="121"/>
      <c r="P8" s="118"/>
      <c r="Q8" s="118"/>
      <c r="R8" s="119"/>
    </row>
    <row r="9" spans="1:18" ht="113.25" customHeight="1">
      <c r="A9" s="767">
        <v>1</v>
      </c>
      <c r="B9" s="767" t="s">
        <v>735</v>
      </c>
      <c r="C9" s="767" t="s">
        <v>293</v>
      </c>
      <c r="D9" s="767" t="s">
        <v>69</v>
      </c>
      <c r="E9" s="767">
        <v>4264</v>
      </c>
      <c r="F9" s="767" t="s">
        <v>294</v>
      </c>
      <c r="G9" s="769">
        <v>44803</v>
      </c>
      <c r="H9" s="770">
        <v>11973730</v>
      </c>
      <c r="I9" s="767" t="s">
        <v>522</v>
      </c>
      <c r="J9" s="773" t="s">
        <v>737</v>
      </c>
      <c r="K9" s="767" t="s">
        <v>331</v>
      </c>
      <c r="L9" s="770">
        <v>11973730</v>
      </c>
      <c r="M9" s="770">
        <v>11825528</v>
      </c>
      <c r="N9" s="770">
        <v>148202</v>
      </c>
      <c r="O9" s="768"/>
      <c r="P9" s="768"/>
      <c r="Q9" s="768"/>
      <c r="R9" s="771" t="s">
        <v>849</v>
      </c>
    </row>
    <row r="10" spans="1:18" ht="99.75" customHeight="1">
      <c r="A10" s="767">
        <v>2</v>
      </c>
      <c r="B10" s="767" t="s">
        <v>736</v>
      </c>
      <c r="C10" s="767" t="s">
        <v>293</v>
      </c>
      <c r="D10" s="767" t="s">
        <v>69</v>
      </c>
      <c r="E10" s="767">
        <v>660</v>
      </c>
      <c r="F10" s="767" t="s">
        <v>294</v>
      </c>
      <c r="G10" s="769">
        <v>44803</v>
      </c>
      <c r="H10" s="770">
        <v>1198441</v>
      </c>
      <c r="I10" s="767" t="s">
        <v>522</v>
      </c>
      <c r="J10" s="773" t="s">
        <v>737</v>
      </c>
      <c r="K10" s="767" t="s">
        <v>738</v>
      </c>
      <c r="L10" s="770">
        <v>1198441</v>
      </c>
      <c r="M10" s="770">
        <v>1174472</v>
      </c>
      <c r="N10" s="770">
        <v>23969</v>
      </c>
      <c r="O10" s="768"/>
      <c r="P10" s="768"/>
      <c r="Q10" s="768"/>
      <c r="R10" s="771" t="s">
        <v>698</v>
      </c>
    </row>
    <row r="11" spans="1:18" ht="43.5" customHeight="1">
      <c r="A11" s="827" t="s">
        <v>739</v>
      </c>
      <c r="B11" s="828"/>
      <c r="C11" s="828"/>
      <c r="D11" s="828"/>
      <c r="E11" s="828"/>
      <c r="F11" s="828"/>
      <c r="G11" s="828"/>
      <c r="H11" s="828"/>
      <c r="I11" s="828"/>
      <c r="J11" s="828"/>
      <c r="K11" s="828"/>
      <c r="L11" s="828"/>
      <c r="M11" s="828"/>
      <c r="N11" s="828"/>
      <c r="O11" s="828"/>
      <c r="P11" s="828"/>
      <c r="Q11" s="828"/>
      <c r="R11" s="829"/>
    </row>
    <row r="12" spans="1:18" ht="141.75" customHeight="1">
      <c r="A12" s="767">
        <v>1</v>
      </c>
      <c r="B12" s="767" t="s">
        <v>332</v>
      </c>
      <c r="C12" s="767" t="s">
        <v>293</v>
      </c>
      <c r="D12" s="767" t="s">
        <v>69</v>
      </c>
      <c r="E12" s="767">
        <v>900</v>
      </c>
      <c r="F12" s="767" t="s">
        <v>294</v>
      </c>
      <c r="G12" s="769">
        <v>44834</v>
      </c>
      <c r="H12" s="770">
        <v>976753</v>
      </c>
      <c r="I12" s="767" t="s">
        <v>522</v>
      </c>
      <c r="J12" s="773" t="s">
        <v>638</v>
      </c>
      <c r="K12" s="767" t="s">
        <v>740</v>
      </c>
      <c r="L12" s="770">
        <v>976753</v>
      </c>
      <c r="M12" s="770">
        <v>478609</v>
      </c>
      <c r="N12" s="770">
        <v>498114</v>
      </c>
      <c r="O12" s="768"/>
      <c r="P12" s="768"/>
      <c r="Q12" s="768"/>
      <c r="R12" s="771" t="s">
        <v>698</v>
      </c>
    </row>
    <row r="13" spans="1:18" ht="75">
      <c r="A13" s="767">
        <v>2</v>
      </c>
      <c r="B13" s="767" t="s">
        <v>333</v>
      </c>
      <c r="C13" s="767" t="s">
        <v>293</v>
      </c>
      <c r="D13" s="767" t="s">
        <v>69</v>
      </c>
      <c r="E13" s="767">
        <v>540</v>
      </c>
      <c r="F13" s="767" t="s">
        <v>294</v>
      </c>
      <c r="G13" s="769">
        <v>44834</v>
      </c>
      <c r="H13" s="770">
        <v>629649</v>
      </c>
      <c r="I13" s="767" t="s">
        <v>522</v>
      </c>
      <c r="J13" s="773" t="s">
        <v>639</v>
      </c>
      <c r="K13" s="767" t="s">
        <v>740</v>
      </c>
      <c r="L13" s="770">
        <v>629649</v>
      </c>
      <c r="M13" s="770">
        <v>308528</v>
      </c>
      <c r="N13" s="770">
        <v>321121</v>
      </c>
      <c r="O13" s="768"/>
      <c r="P13" s="768"/>
      <c r="Q13" s="768"/>
      <c r="R13" s="771" t="s">
        <v>698</v>
      </c>
    </row>
    <row r="14" spans="1:18" ht="141.75" customHeight="1">
      <c r="A14" s="767">
        <v>3</v>
      </c>
      <c r="B14" s="767" t="s">
        <v>334</v>
      </c>
      <c r="C14" s="767" t="s">
        <v>293</v>
      </c>
      <c r="D14" s="767" t="s">
        <v>69</v>
      </c>
      <c r="E14" s="767">
        <v>666</v>
      </c>
      <c r="F14" s="767" t="s">
        <v>294</v>
      </c>
      <c r="G14" s="769">
        <v>44834</v>
      </c>
      <c r="H14" s="770">
        <v>1026493</v>
      </c>
      <c r="I14" s="767" t="s">
        <v>522</v>
      </c>
      <c r="J14" s="773" t="s">
        <v>640</v>
      </c>
      <c r="K14" s="767" t="s">
        <v>738</v>
      </c>
      <c r="L14" s="770">
        <v>1026493</v>
      </c>
      <c r="M14" s="770">
        <v>502982</v>
      </c>
      <c r="N14" s="770">
        <v>523511</v>
      </c>
      <c r="O14" s="768"/>
      <c r="P14" s="768"/>
      <c r="Q14" s="768"/>
      <c r="R14" s="771" t="s">
        <v>698</v>
      </c>
    </row>
    <row r="15" spans="1:18" s="38" customFormat="1" ht="141.75" customHeight="1">
      <c r="A15" s="767">
        <v>4</v>
      </c>
      <c r="B15" s="767" t="s">
        <v>335</v>
      </c>
      <c r="C15" s="767" t="s">
        <v>293</v>
      </c>
      <c r="D15" s="767" t="s">
        <v>69</v>
      </c>
      <c r="E15" s="767">
        <v>888.5</v>
      </c>
      <c r="F15" s="767" t="s">
        <v>294</v>
      </c>
      <c r="G15" s="769">
        <v>44833</v>
      </c>
      <c r="H15" s="770">
        <v>1389363</v>
      </c>
      <c r="I15" s="767" t="s">
        <v>522</v>
      </c>
      <c r="J15" s="773" t="s">
        <v>641</v>
      </c>
      <c r="K15" s="767" t="s">
        <v>741</v>
      </c>
      <c r="L15" s="770">
        <v>1389364</v>
      </c>
      <c r="M15" s="770">
        <v>680789</v>
      </c>
      <c r="N15" s="770">
        <v>708575</v>
      </c>
      <c r="O15" s="768"/>
      <c r="P15" s="768"/>
      <c r="Q15" s="768"/>
      <c r="R15" s="771" t="s">
        <v>698</v>
      </c>
    </row>
    <row r="16" spans="1:18" s="38" customFormat="1" ht="15.75" customHeight="1">
      <c r="A16" s="827" t="s">
        <v>45</v>
      </c>
      <c r="B16" s="828"/>
      <c r="C16" s="828"/>
      <c r="D16" s="828"/>
      <c r="E16" s="828"/>
      <c r="F16" s="828"/>
      <c r="G16" s="828"/>
      <c r="H16" s="828"/>
      <c r="I16" s="828"/>
      <c r="J16" s="828"/>
      <c r="K16" s="828"/>
      <c r="L16" s="828"/>
      <c r="M16" s="828"/>
      <c r="N16" s="828"/>
      <c r="O16" s="828"/>
      <c r="P16" s="828"/>
      <c r="Q16" s="828"/>
      <c r="R16" s="829"/>
    </row>
    <row r="17" spans="1:18" ht="122.25" customHeight="1">
      <c r="A17" s="767">
        <v>1</v>
      </c>
      <c r="B17" s="767" t="s">
        <v>537</v>
      </c>
      <c r="C17" s="767" t="s">
        <v>293</v>
      </c>
      <c r="D17" s="767" t="s">
        <v>69</v>
      </c>
      <c r="E17" s="767">
        <v>632</v>
      </c>
      <c r="F17" s="767" t="s">
        <v>294</v>
      </c>
      <c r="G17" s="769">
        <v>44803</v>
      </c>
      <c r="H17" s="770">
        <v>1350743</v>
      </c>
      <c r="I17" s="767" t="s">
        <v>522</v>
      </c>
      <c r="J17" s="767"/>
      <c r="K17" s="767" t="s">
        <v>331</v>
      </c>
      <c r="L17" s="770">
        <v>1350743</v>
      </c>
      <c r="M17" s="770">
        <v>864476</v>
      </c>
      <c r="N17" s="770">
        <v>148580</v>
      </c>
      <c r="O17" s="768"/>
      <c r="P17" s="768"/>
      <c r="Q17" s="768"/>
      <c r="R17" s="771" t="s">
        <v>1019</v>
      </c>
    </row>
    <row r="18" spans="1:18">
      <c r="A18" s="108"/>
      <c r="B18" s="108"/>
      <c r="C18" s="108"/>
      <c r="D18" s="108"/>
      <c r="E18" s="108"/>
      <c r="F18" s="108"/>
      <c r="G18" s="108"/>
      <c r="H18" s="108"/>
      <c r="I18" s="108"/>
      <c r="J18" s="108"/>
      <c r="K18" s="108"/>
      <c r="L18" s="108"/>
      <c r="M18" s="108"/>
      <c r="N18" s="108"/>
      <c r="O18" s="108"/>
      <c r="P18" s="108"/>
      <c r="Q18" s="108"/>
      <c r="R18" s="108"/>
    </row>
    <row r="19" spans="1:18" ht="25.5" customHeight="1">
      <c r="A19" s="116"/>
      <c r="B19" s="815" t="s">
        <v>66</v>
      </c>
      <c r="C19" s="815"/>
      <c r="D19" s="815"/>
      <c r="E19" s="815"/>
      <c r="F19" s="815"/>
      <c r="G19" s="116"/>
      <c r="H19" s="116"/>
      <c r="I19" s="116"/>
      <c r="J19" s="116"/>
      <c r="K19" s="116"/>
      <c r="L19" s="116"/>
      <c r="M19" s="116"/>
      <c r="N19" s="116"/>
      <c r="O19" s="116"/>
      <c r="P19" s="116"/>
      <c r="Q19" s="116"/>
      <c r="R19" s="116"/>
    </row>
    <row r="20" spans="1:18" ht="15.75" customHeight="1">
      <c r="A20" s="116"/>
      <c r="B20" s="116"/>
      <c r="C20" s="116"/>
      <c r="D20" s="116"/>
      <c r="E20" s="116"/>
      <c r="F20" s="116"/>
      <c r="G20" s="116"/>
      <c r="H20" s="116"/>
      <c r="I20" s="116"/>
      <c r="J20" s="116"/>
      <c r="K20" s="116"/>
      <c r="L20" s="116"/>
      <c r="M20" s="116"/>
      <c r="N20" s="116"/>
      <c r="O20" s="116"/>
      <c r="P20" s="116"/>
      <c r="Q20" s="116"/>
      <c r="R20" s="116"/>
    </row>
  </sheetData>
  <mergeCells count="27">
    <mergeCell ref="B19:F19"/>
    <mergeCell ref="H4:H6"/>
    <mergeCell ref="R4:R6"/>
    <mergeCell ref="M5:N5"/>
    <mergeCell ref="P5:P6"/>
    <mergeCell ref="Q5:Q6"/>
    <mergeCell ref="A8:K8"/>
    <mergeCell ref="J4:J6"/>
    <mergeCell ref="A7:R7"/>
    <mergeCell ref="A11:R11"/>
    <mergeCell ref="A16:R16"/>
    <mergeCell ref="A2:Q3"/>
    <mergeCell ref="I4:I6"/>
    <mergeCell ref="K4:K6"/>
    <mergeCell ref="L4:N4"/>
    <mergeCell ref="O4:Q4"/>
    <mergeCell ref="D5:D6"/>
    <mergeCell ref="E5:E6"/>
    <mergeCell ref="F5:F6"/>
    <mergeCell ref="G5:G6"/>
    <mergeCell ref="O5:O6"/>
    <mergeCell ref="A4:A6"/>
    <mergeCell ref="B4:B6"/>
    <mergeCell ref="C4:C6"/>
    <mergeCell ref="D4:E4"/>
    <mergeCell ref="F4:G4"/>
    <mergeCell ref="L5:L6"/>
  </mergeCells>
  <hyperlinks>
    <hyperlink ref="J10" r:id="rId1"/>
    <hyperlink ref="J12" r:id="rId2"/>
    <hyperlink ref="J13" r:id="rId3"/>
    <hyperlink ref="J15" r:id="rId4"/>
    <hyperlink ref="J14" r:id="rId5"/>
    <hyperlink ref="J9" r:id="rId6"/>
  </hyperlinks>
  <pageMargins left="0.7" right="0.7" top="0.75" bottom="0.75" header="0.3" footer="0.3"/>
  <pageSetup paperSize="9" orientation="portrait" verticalDpi="0" r:id="rId7"/>
</worksheet>
</file>

<file path=xl/worksheets/sheet5.xml><?xml version="1.0" encoding="utf-8"?>
<worksheet xmlns="http://schemas.openxmlformats.org/spreadsheetml/2006/main" xmlns:r="http://schemas.openxmlformats.org/officeDocument/2006/relationships">
  <sheetPr>
    <tabColor rgb="FF7030A0"/>
    <pageSetUpPr fitToPage="1"/>
  </sheetPr>
  <dimension ref="A2:R34"/>
  <sheetViews>
    <sheetView topLeftCell="A21" zoomScale="70" zoomScaleNormal="70" workbookViewId="0">
      <selection activeCell="M33" activeCellId="2" sqref="M9:M15 M21 M33"/>
    </sheetView>
  </sheetViews>
  <sheetFormatPr defaultRowHeight="15"/>
  <cols>
    <col min="1" max="1" width="5.28515625" style="5" customWidth="1"/>
    <col min="2" max="2" width="35.5703125" style="5" customWidth="1"/>
    <col min="3" max="3" width="36" style="5" customWidth="1"/>
    <col min="4" max="4" width="10.42578125" style="5" customWidth="1"/>
    <col min="5" max="6" width="14.28515625" style="5" customWidth="1"/>
    <col min="7" max="7" width="15" style="5" customWidth="1"/>
    <col min="8" max="8" width="22.85546875" style="5" customWidth="1"/>
    <col min="9" max="9" width="18.28515625" style="5" customWidth="1"/>
    <col min="10" max="10" width="50.140625" style="50" customWidth="1"/>
    <col min="11" max="12" width="20" style="5" customWidth="1"/>
    <col min="13" max="13" width="24.42578125" style="5" customWidth="1"/>
    <col min="14" max="14" width="22" style="5" customWidth="1"/>
    <col min="15" max="15" width="18.7109375" style="5" hidden="1" customWidth="1"/>
    <col min="16" max="16" width="21.42578125" style="5" hidden="1" customWidth="1"/>
    <col min="17" max="17" width="26.85546875" style="5" hidden="1" customWidth="1"/>
    <col min="18" max="18" width="25.85546875" style="5" customWidth="1"/>
    <col min="19" max="16384" width="9.140625" style="5"/>
  </cols>
  <sheetData>
    <row r="2" spans="1:18">
      <c r="A2" s="801" t="s">
        <v>30</v>
      </c>
      <c r="B2" s="801"/>
      <c r="C2" s="801"/>
      <c r="D2" s="801"/>
      <c r="E2" s="801"/>
      <c r="F2" s="801"/>
      <c r="G2" s="801"/>
      <c r="H2" s="801"/>
      <c r="I2" s="801"/>
      <c r="J2" s="801"/>
      <c r="K2" s="801"/>
      <c r="L2" s="801"/>
      <c r="M2" s="801"/>
      <c r="N2" s="801"/>
      <c r="O2" s="801"/>
      <c r="P2" s="801"/>
      <c r="Q2" s="801"/>
    </row>
    <row r="3" spans="1:18">
      <c r="A3" s="801"/>
      <c r="B3" s="801"/>
      <c r="C3" s="801"/>
      <c r="D3" s="801"/>
      <c r="E3" s="801"/>
      <c r="F3" s="801"/>
      <c r="G3" s="801"/>
      <c r="H3" s="801"/>
      <c r="I3" s="801"/>
      <c r="J3" s="801"/>
      <c r="K3" s="801"/>
      <c r="L3" s="801"/>
      <c r="M3" s="801"/>
      <c r="N3" s="801"/>
      <c r="O3" s="801"/>
      <c r="P3" s="801"/>
      <c r="Q3" s="801"/>
    </row>
    <row r="4" spans="1:18" ht="38.25" customHeight="1">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ht="18" customHeight="1">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43.5" customHeight="1">
      <c r="A6" s="798"/>
      <c r="B6" s="798"/>
      <c r="C6" s="798"/>
      <c r="D6" s="820"/>
      <c r="E6" s="820"/>
      <c r="F6" s="820"/>
      <c r="G6" s="820"/>
      <c r="H6" s="820"/>
      <c r="I6" s="820"/>
      <c r="J6" s="835"/>
      <c r="K6" s="844"/>
      <c r="L6" s="822"/>
      <c r="M6" s="8" t="s">
        <v>12</v>
      </c>
      <c r="N6" s="8" t="s">
        <v>13</v>
      </c>
      <c r="O6" s="826"/>
      <c r="P6" s="826"/>
      <c r="Q6" s="826"/>
      <c r="R6" s="819"/>
    </row>
    <row r="7" spans="1:18" ht="15.75">
      <c r="A7" s="848" t="s">
        <v>163</v>
      </c>
      <c r="B7" s="848"/>
      <c r="C7" s="848"/>
      <c r="D7" s="848"/>
      <c r="E7" s="848"/>
      <c r="F7" s="848"/>
      <c r="G7" s="848"/>
      <c r="H7" s="848"/>
      <c r="I7" s="848"/>
      <c r="J7" s="848"/>
      <c r="K7" s="848"/>
      <c r="L7" s="848"/>
      <c r="M7" s="848"/>
      <c r="N7" s="848"/>
      <c r="O7" s="7"/>
      <c r="P7" s="7"/>
      <c r="Q7" s="7"/>
      <c r="R7" s="6"/>
    </row>
    <row r="8" spans="1:18" s="43" customFormat="1" ht="18.75" customHeight="1">
      <c r="A8" s="830" t="s">
        <v>623</v>
      </c>
      <c r="B8" s="831"/>
      <c r="C8" s="831"/>
      <c r="D8" s="831"/>
      <c r="E8" s="831"/>
      <c r="F8" s="831"/>
      <c r="G8" s="831"/>
      <c r="H8" s="831"/>
      <c r="I8" s="831"/>
      <c r="J8" s="831"/>
      <c r="K8" s="832"/>
      <c r="L8" s="48"/>
      <c r="M8" s="48">
        <f>8000000+13000000</f>
        <v>21000000</v>
      </c>
      <c r="N8" s="48"/>
      <c r="O8" s="49"/>
      <c r="P8" s="46"/>
      <c r="Q8" s="46"/>
      <c r="R8" s="47"/>
    </row>
    <row r="9" spans="1:18" ht="110.25" customHeight="1">
      <c r="A9" s="364">
        <v>1</v>
      </c>
      <c r="B9" s="364" t="s">
        <v>164</v>
      </c>
      <c r="C9" s="364" t="s">
        <v>165</v>
      </c>
      <c r="D9" s="364" t="s">
        <v>112</v>
      </c>
      <c r="E9" s="364">
        <v>0.45</v>
      </c>
      <c r="F9" s="364" t="s">
        <v>92</v>
      </c>
      <c r="G9" s="368">
        <v>44805</v>
      </c>
      <c r="H9" s="370">
        <v>2090538</v>
      </c>
      <c r="I9" s="364" t="s">
        <v>92</v>
      </c>
      <c r="J9" s="364" t="s">
        <v>92</v>
      </c>
      <c r="K9" s="364" t="s">
        <v>92</v>
      </c>
      <c r="L9" s="370">
        <v>2090538</v>
      </c>
      <c r="M9" s="370">
        <v>2000000</v>
      </c>
      <c r="N9" s="370">
        <v>90538</v>
      </c>
      <c r="O9" s="367" t="s">
        <v>92</v>
      </c>
      <c r="P9" s="367" t="s">
        <v>92</v>
      </c>
      <c r="Q9" s="367" t="s">
        <v>92</v>
      </c>
      <c r="R9" s="366" t="s">
        <v>704</v>
      </c>
    </row>
    <row r="10" spans="1:18" ht="63">
      <c r="A10" s="364">
        <v>2</v>
      </c>
      <c r="B10" s="364" t="s">
        <v>166</v>
      </c>
      <c r="C10" s="364" t="s">
        <v>167</v>
      </c>
      <c r="D10" s="364" t="s">
        <v>112</v>
      </c>
      <c r="E10" s="364">
        <v>1.02</v>
      </c>
      <c r="F10" s="364" t="s">
        <v>92</v>
      </c>
      <c r="G10" s="368">
        <v>44805</v>
      </c>
      <c r="H10" s="370">
        <v>1864947.6</v>
      </c>
      <c r="I10" s="364" t="s">
        <v>92</v>
      </c>
      <c r="J10" s="364" t="s">
        <v>92</v>
      </c>
      <c r="K10" s="364" t="s">
        <v>92</v>
      </c>
      <c r="L10" s="370">
        <v>1864947.6</v>
      </c>
      <c r="M10" s="370">
        <v>1800000</v>
      </c>
      <c r="N10" s="370">
        <v>64947.6</v>
      </c>
      <c r="O10" s="367" t="s">
        <v>92</v>
      </c>
      <c r="P10" s="367" t="s">
        <v>92</v>
      </c>
      <c r="Q10" s="367" t="s">
        <v>92</v>
      </c>
      <c r="R10" s="366" t="s">
        <v>850</v>
      </c>
    </row>
    <row r="11" spans="1:18" ht="63">
      <c r="A11" s="364">
        <v>3</v>
      </c>
      <c r="B11" s="364" t="s">
        <v>168</v>
      </c>
      <c r="C11" s="364" t="s">
        <v>169</v>
      </c>
      <c r="D11" s="364" t="s">
        <v>112</v>
      </c>
      <c r="E11" s="364">
        <v>0.215</v>
      </c>
      <c r="F11" s="364" t="s">
        <v>92</v>
      </c>
      <c r="G11" s="368">
        <v>44805</v>
      </c>
      <c r="H11" s="370">
        <v>314144.40000000002</v>
      </c>
      <c r="I11" s="364" t="s">
        <v>92</v>
      </c>
      <c r="J11" s="364" t="s">
        <v>92</v>
      </c>
      <c r="K11" s="364" t="s">
        <v>92</v>
      </c>
      <c r="L11" s="370">
        <v>314144.40000000002</v>
      </c>
      <c r="M11" s="370">
        <v>300000</v>
      </c>
      <c r="N11" s="370">
        <v>14144.4</v>
      </c>
      <c r="O11" s="367" t="s">
        <v>92</v>
      </c>
      <c r="P11" s="367" t="s">
        <v>92</v>
      </c>
      <c r="Q11" s="367" t="s">
        <v>92</v>
      </c>
      <c r="R11" s="366" t="s">
        <v>850</v>
      </c>
    </row>
    <row r="12" spans="1:18" ht="63">
      <c r="A12" s="364">
        <v>4</v>
      </c>
      <c r="B12" s="364" t="s">
        <v>170</v>
      </c>
      <c r="C12" s="364" t="s">
        <v>167</v>
      </c>
      <c r="D12" s="364" t="s">
        <v>112</v>
      </c>
      <c r="E12" s="364">
        <v>0.27</v>
      </c>
      <c r="F12" s="364" t="s">
        <v>92</v>
      </c>
      <c r="G12" s="368">
        <v>44805</v>
      </c>
      <c r="H12" s="370">
        <v>312802.8</v>
      </c>
      <c r="I12" s="364" t="s">
        <v>92</v>
      </c>
      <c r="J12" s="364" t="s">
        <v>92</v>
      </c>
      <c r="K12" s="364" t="s">
        <v>92</v>
      </c>
      <c r="L12" s="370">
        <v>312802.8</v>
      </c>
      <c r="M12" s="370">
        <v>300000</v>
      </c>
      <c r="N12" s="370">
        <v>12802.8</v>
      </c>
      <c r="O12" s="367" t="s">
        <v>92</v>
      </c>
      <c r="P12" s="367" t="s">
        <v>92</v>
      </c>
      <c r="Q12" s="367" t="s">
        <v>92</v>
      </c>
      <c r="R12" s="366" t="s">
        <v>850</v>
      </c>
    </row>
    <row r="13" spans="1:18" ht="63">
      <c r="A13" s="364">
        <v>5</v>
      </c>
      <c r="B13" s="364" t="s">
        <v>171</v>
      </c>
      <c r="C13" s="364" t="s">
        <v>172</v>
      </c>
      <c r="D13" s="364" t="s">
        <v>69</v>
      </c>
      <c r="E13" s="364">
        <v>1442</v>
      </c>
      <c r="F13" s="364" t="s">
        <v>92</v>
      </c>
      <c r="G13" s="368">
        <v>44805</v>
      </c>
      <c r="H13" s="370">
        <v>366144</v>
      </c>
      <c r="I13" s="364" t="s">
        <v>92</v>
      </c>
      <c r="J13" s="364" t="s">
        <v>92</v>
      </c>
      <c r="K13" s="364" t="s">
        <v>92</v>
      </c>
      <c r="L13" s="370">
        <v>366144</v>
      </c>
      <c r="M13" s="370">
        <v>300000</v>
      </c>
      <c r="N13" s="370">
        <v>66144</v>
      </c>
      <c r="O13" s="367" t="s">
        <v>92</v>
      </c>
      <c r="P13" s="367" t="s">
        <v>92</v>
      </c>
      <c r="Q13" s="367" t="s">
        <v>92</v>
      </c>
      <c r="R13" s="366" t="s">
        <v>850</v>
      </c>
    </row>
    <row r="14" spans="1:18" ht="63">
      <c r="A14" s="364">
        <v>6</v>
      </c>
      <c r="B14" s="364" t="s">
        <v>173</v>
      </c>
      <c r="C14" s="364" t="s">
        <v>169</v>
      </c>
      <c r="D14" s="364" t="s">
        <v>112</v>
      </c>
      <c r="E14" s="364">
        <v>0.21</v>
      </c>
      <c r="F14" s="364" t="s">
        <v>92</v>
      </c>
      <c r="G14" s="368">
        <v>44805</v>
      </c>
      <c r="H14" s="370">
        <v>311995.2</v>
      </c>
      <c r="I14" s="364" t="s">
        <v>92</v>
      </c>
      <c r="J14" s="364" t="s">
        <v>92</v>
      </c>
      <c r="K14" s="364" t="s">
        <v>92</v>
      </c>
      <c r="L14" s="370">
        <v>311995.2</v>
      </c>
      <c r="M14" s="370">
        <v>300000</v>
      </c>
      <c r="N14" s="370">
        <v>11995.2</v>
      </c>
      <c r="O14" s="367" t="s">
        <v>92</v>
      </c>
      <c r="P14" s="367" t="s">
        <v>92</v>
      </c>
      <c r="Q14" s="367" t="s">
        <v>92</v>
      </c>
      <c r="R14" s="366" t="s">
        <v>850</v>
      </c>
    </row>
    <row r="15" spans="1:18" ht="63">
      <c r="A15" s="364">
        <v>7</v>
      </c>
      <c r="B15" s="364" t="s">
        <v>705</v>
      </c>
      <c r="C15" s="364" t="s">
        <v>706</v>
      </c>
      <c r="D15" s="364" t="s">
        <v>121</v>
      </c>
      <c r="E15" s="364">
        <v>37</v>
      </c>
      <c r="F15" s="364" t="s">
        <v>92</v>
      </c>
      <c r="G15" s="368">
        <v>44805</v>
      </c>
      <c r="H15" s="370">
        <v>10556342</v>
      </c>
      <c r="I15" s="364" t="s">
        <v>92</v>
      </c>
      <c r="J15" s="364" t="s">
        <v>92</v>
      </c>
      <c r="K15" s="364" t="s">
        <v>92</v>
      </c>
      <c r="L15" s="370">
        <v>10556342</v>
      </c>
      <c r="M15" s="370">
        <v>10000000</v>
      </c>
      <c r="N15" s="370">
        <v>556342</v>
      </c>
      <c r="O15" s="367" t="s">
        <v>92</v>
      </c>
      <c r="P15" s="367" t="s">
        <v>92</v>
      </c>
      <c r="Q15" s="367" t="s">
        <v>92</v>
      </c>
      <c r="R15" s="366" t="s">
        <v>704</v>
      </c>
    </row>
    <row r="16" spans="1:18" ht="15.75">
      <c r="A16" s="854" t="s">
        <v>174</v>
      </c>
      <c r="B16" s="854"/>
      <c r="C16" s="854"/>
      <c r="D16" s="854"/>
      <c r="E16" s="854"/>
      <c r="F16" s="854"/>
      <c r="G16" s="854"/>
      <c r="H16" s="854"/>
      <c r="I16" s="854"/>
      <c r="J16" s="854"/>
      <c r="K16" s="854"/>
      <c r="L16" s="854"/>
      <c r="M16" s="854"/>
      <c r="N16" s="854"/>
      <c r="O16" s="365"/>
      <c r="P16" s="365"/>
      <c r="Q16" s="365"/>
      <c r="R16" s="371"/>
    </row>
    <row r="17" spans="1:18" ht="63">
      <c r="A17" s="364">
        <v>8</v>
      </c>
      <c r="B17" s="364" t="s">
        <v>175</v>
      </c>
      <c r="C17" s="364" t="s">
        <v>167</v>
      </c>
      <c r="D17" s="364" t="s">
        <v>112</v>
      </c>
      <c r="E17" s="364">
        <v>5.5E-2</v>
      </c>
      <c r="F17" s="368">
        <v>44616</v>
      </c>
      <c r="G17" s="368">
        <v>44805</v>
      </c>
      <c r="H17" s="369">
        <v>84956</v>
      </c>
      <c r="I17" s="364" t="s">
        <v>752</v>
      </c>
      <c r="J17" s="364" t="s">
        <v>92</v>
      </c>
      <c r="K17" s="364" t="s">
        <v>523</v>
      </c>
      <c r="L17" s="370">
        <v>84956</v>
      </c>
      <c r="M17" s="370">
        <v>80000</v>
      </c>
      <c r="N17" s="370">
        <v>4956</v>
      </c>
      <c r="O17" s="372" t="s">
        <v>92</v>
      </c>
      <c r="P17" s="372" t="s">
        <v>92</v>
      </c>
      <c r="Q17" s="372" t="s">
        <v>92</v>
      </c>
      <c r="R17" s="366" t="s">
        <v>92</v>
      </c>
    </row>
    <row r="18" spans="1:18" ht="63">
      <c r="A18" s="364">
        <v>9</v>
      </c>
      <c r="B18" s="364" t="s">
        <v>176</v>
      </c>
      <c r="C18" s="364" t="s">
        <v>167</v>
      </c>
      <c r="D18" s="364" t="s">
        <v>112</v>
      </c>
      <c r="E18" s="364">
        <v>0.35499999999999998</v>
      </c>
      <c r="F18" s="368">
        <v>44616</v>
      </c>
      <c r="G18" s="368">
        <v>44805</v>
      </c>
      <c r="H18" s="369">
        <v>542632</v>
      </c>
      <c r="I18" s="364" t="s">
        <v>752</v>
      </c>
      <c r="J18" s="364" t="s">
        <v>92</v>
      </c>
      <c r="K18" s="364" t="s">
        <v>523</v>
      </c>
      <c r="L18" s="370">
        <v>542632</v>
      </c>
      <c r="M18" s="370">
        <v>520000</v>
      </c>
      <c r="N18" s="370">
        <v>22632</v>
      </c>
      <c r="O18" s="372" t="s">
        <v>92</v>
      </c>
      <c r="P18" s="372" t="s">
        <v>92</v>
      </c>
      <c r="Q18" s="372" t="s">
        <v>92</v>
      </c>
      <c r="R18" s="366" t="s">
        <v>92</v>
      </c>
    </row>
    <row r="19" spans="1:18" ht="83.25" customHeight="1">
      <c r="A19" s="851" t="s">
        <v>177</v>
      </c>
      <c r="B19" s="852"/>
      <c r="C19" s="852"/>
      <c r="D19" s="852"/>
      <c r="E19" s="852"/>
      <c r="F19" s="852"/>
      <c r="G19" s="852"/>
      <c r="H19" s="852"/>
      <c r="I19" s="852"/>
      <c r="J19" s="852"/>
      <c r="K19" s="852"/>
      <c r="L19" s="852"/>
      <c r="M19" s="852"/>
      <c r="N19" s="853"/>
      <c r="O19" s="373"/>
      <c r="P19" s="373"/>
      <c r="Q19" s="373"/>
      <c r="R19" s="371"/>
    </row>
    <row r="20" spans="1:18" ht="94.5">
      <c r="A20" s="364">
        <v>10</v>
      </c>
      <c r="B20" s="364" t="s">
        <v>178</v>
      </c>
      <c r="C20" s="364" t="s">
        <v>179</v>
      </c>
      <c r="D20" s="364" t="s">
        <v>112</v>
      </c>
      <c r="E20" s="364">
        <v>0.8</v>
      </c>
      <c r="F20" s="368">
        <v>44603</v>
      </c>
      <c r="G20" s="368">
        <v>44805</v>
      </c>
      <c r="H20" s="369">
        <v>866166</v>
      </c>
      <c r="I20" s="364" t="s">
        <v>707</v>
      </c>
      <c r="J20" s="376" t="s">
        <v>708</v>
      </c>
      <c r="K20" s="364" t="s">
        <v>523</v>
      </c>
      <c r="L20" s="370">
        <v>866160</v>
      </c>
      <c r="M20" s="370">
        <v>600000</v>
      </c>
      <c r="N20" s="370">
        <v>266160</v>
      </c>
      <c r="O20" s="372" t="s">
        <v>92</v>
      </c>
      <c r="P20" s="372" t="s">
        <v>92</v>
      </c>
      <c r="Q20" s="372" t="s">
        <v>92</v>
      </c>
      <c r="R20" s="366" t="s">
        <v>92</v>
      </c>
    </row>
    <row r="21" spans="1:18" ht="101.25" customHeight="1">
      <c r="A21" s="364">
        <v>11</v>
      </c>
      <c r="B21" s="364" t="s">
        <v>851</v>
      </c>
      <c r="C21" s="364" t="s">
        <v>751</v>
      </c>
      <c r="D21" s="364" t="s">
        <v>69</v>
      </c>
      <c r="E21" s="364">
        <v>1941</v>
      </c>
      <c r="F21" s="364" t="s">
        <v>92</v>
      </c>
      <c r="G21" s="368">
        <v>44805</v>
      </c>
      <c r="H21" s="370">
        <v>3157630</v>
      </c>
      <c r="I21" s="364" t="s">
        <v>92</v>
      </c>
      <c r="J21" s="364" t="s">
        <v>92</v>
      </c>
      <c r="K21" s="364" t="s">
        <v>92</v>
      </c>
      <c r="L21" s="370">
        <v>3157630</v>
      </c>
      <c r="M21" s="370">
        <v>3000000</v>
      </c>
      <c r="N21" s="370">
        <v>157630</v>
      </c>
      <c r="O21" s="367"/>
      <c r="P21" s="367"/>
      <c r="Q21" s="367"/>
      <c r="R21" s="366" t="s">
        <v>704</v>
      </c>
    </row>
    <row r="22" spans="1:18" ht="15.75" customHeight="1">
      <c r="A22" s="851" t="s">
        <v>180</v>
      </c>
      <c r="B22" s="852"/>
      <c r="C22" s="852"/>
      <c r="D22" s="852"/>
      <c r="E22" s="852"/>
      <c r="F22" s="852"/>
      <c r="G22" s="852"/>
      <c r="H22" s="852"/>
      <c r="I22" s="852"/>
      <c r="J22" s="852"/>
      <c r="K22" s="852"/>
      <c r="L22" s="852"/>
      <c r="M22" s="852"/>
      <c r="N22" s="853"/>
      <c r="O22" s="373"/>
      <c r="P22" s="373"/>
      <c r="Q22" s="373"/>
      <c r="R22" s="371"/>
    </row>
    <row r="23" spans="1:18" ht="63">
      <c r="A23" s="364">
        <v>12</v>
      </c>
      <c r="B23" s="364" t="s">
        <v>709</v>
      </c>
      <c r="C23" s="364" t="s">
        <v>181</v>
      </c>
      <c r="D23" s="364" t="s">
        <v>112</v>
      </c>
      <c r="E23" s="364">
        <v>0.2</v>
      </c>
      <c r="F23" s="368">
        <v>44616</v>
      </c>
      <c r="G23" s="368">
        <v>44805</v>
      </c>
      <c r="H23" s="369">
        <v>296885</v>
      </c>
      <c r="I23" s="364" t="s">
        <v>752</v>
      </c>
      <c r="J23" s="364" t="s">
        <v>92</v>
      </c>
      <c r="K23" s="364" t="s">
        <v>523</v>
      </c>
      <c r="L23" s="370">
        <v>296885</v>
      </c>
      <c r="M23" s="370">
        <v>285000</v>
      </c>
      <c r="N23" s="370">
        <v>11885</v>
      </c>
      <c r="O23" s="372" t="s">
        <v>92</v>
      </c>
      <c r="P23" s="372" t="s">
        <v>92</v>
      </c>
      <c r="Q23" s="372" t="s">
        <v>92</v>
      </c>
      <c r="R23" s="366" t="s">
        <v>92</v>
      </c>
    </row>
    <row r="24" spans="1:18" ht="63">
      <c r="A24" s="364">
        <v>13</v>
      </c>
      <c r="B24" s="364" t="s">
        <v>710</v>
      </c>
      <c r="C24" s="364" t="s">
        <v>167</v>
      </c>
      <c r="D24" s="364" t="s">
        <v>112</v>
      </c>
      <c r="E24" s="364">
        <v>0.12</v>
      </c>
      <c r="F24" s="368">
        <v>44616</v>
      </c>
      <c r="G24" s="368">
        <v>44805</v>
      </c>
      <c r="H24" s="369">
        <v>161759</v>
      </c>
      <c r="I24" s="364" t="s">
        <v>752</v>
      </c>
      <c r="J24" s="364" t="s">
        <v>92</v>
      </c>
      <c r="K24" s="364" t="s">
        <v>523</v>
      </c>
      <c r="L24" s="370">
        <v>161759</v>
      </c>
      <c r="M24" s="370">
        <v>155000</v>
      </c>
      <c r="N24" s="370">
        <v>6759</v>
      </c>
      <c r="O24" s="372" t="s">
        <v>92</v>
      </c>
      <c r="P24" s="372" t="s">
        <v>92</v>
      </c>
      <c r="Q24" s="372" t="s">
        <v>92</v>
      </c>
      <c r="R24" s="366" t="s">
        <v>92</v>
      </c>
    </row>
    <row r="25" spans="1:18" ht="93.75" customHeight="1">
      <c r="A25" s="364">
        <v>14</v>
      </c>
      <c r="B25" s="364" t="s">
        <v>711</v>
      </c>
      <c r="C25" s="364" t="s">
        <v>182</v>
      </c>
      <c r="D25" s="364" t="s">
        <v>112</v>
      </c>
      <c r="E25" s="364">
        <v>0.54</v>
      </c>
      <c r="F25" s="368">
        <v>44616</v>
      </c>
      <c r="G25" s="368">
        <v>44805</v>
      </c>
      <c r="H25" s="369">
        <v>166764</v>
      </c>
      <c r="I25" s="364" t="s">
        <v>752</v>
      </c>
      <c r="J25" s="364" t="s">
        <v>92</v>
      </c>
      <c r="K25" s="364" t="s">
        <v>523</v>
      </c>
      <c r="L25" s="370">
        <v>166764</v>
      </c>
      <c r="M25" s="370">
        <v>160000</v>
      </c>
      <c r="N25" s="370">
        <v>6764</v>
      </c>
      <c r="O25" s="372" t="s">
        <v>92</v>
      </c>
      <c r="P25" s="372" t="s">
        <v>92</v>
      </c>
      <c r="Q25" s="372" t="s">
        <v>92</v>
      </c>
      <c r="R25" s="366" t="s">
        <v>92</v>
      </c>
    </row>
    <row r="26" spans="1:18" ht="15.75" customHeight="1">
      <c r="A26" s="851" t="s">
        <v>183</v>
      </c>
      <c r="B26" s="852"/>
      <c r="C26" s="852"/>
      <c r="D26" s="852"/>
      <c r="E26" s="852"/>
      <c r="F26" s="852"/>
      <c r="G26" s="852"/>
      <c r="H26" s="852"/>
      <c r="I26" s="852"/>
      <c r="J26" s="852"/>
      <c r="K26" s="852"/>
      <c r="L26" s="852"/>
      <c r="M26" s="852"/>
      <c r="N26" s="853"/>
      <c r="O26" s="373"/>
      <c r="P26" s="373"/>
      <c r="Q26" s="373"/>
      <c r="R26" s="371"/>
    </row>
    <row r="27" spans="1:18" ht="63">
      <c r="A27" s="364">
        <v>15</v>
      </c>
      <c r="B27" s="364" t="s">
        <v>712</v>
      </c>
      <c r="C27" s="364" t="s">
        <v>167</v>
      </c>
      <c r="D27" s="364" t="s">
        <v>112</v>
      </c>
      <c r="E27" s="364">
        <v>0.25</v>
      </c>
      <c r="F27" s="368">
        <v>44616</v>
      </c>
      <c r="G27" s="368">
        <v>44805</v>
      </c>
      <c r="H27" s="369">
        <v>372989</v>
      </c>
      <c r="I27" s="364" t="s">
        <v>752</v>
      </c>
      <c r="J27" s="364" t="s">
        <v>92</v>
      </c>
      <c r="K27" s="364" t="s">
        <v>523</v>
      </c>
      <c r="L27" s="370">
        <v>372989</v>
      </c>
      <c r="M27" s="370">
        <v>354000</v>
      </c>
      <c r="N27" s="370">
        <v>18989</v>
      </c>
      <c r="O27" s="372" t="s">
        <v>92</v>
      </c>
      <c r="P27" s="372" t="s">
        <v>92</v>
      </c>
      <c r="Q27" s="372" t="s">
        <v>92</v>
      </c>
      <c r="R27" s="366" t="s">
        <v>92</v>
      </c>
    </row>
    <row r="28" spans="1:18" ht="88.5" customHeight="1">
      <c r="A28" s="364">
        <v>16</v>
      </c>
      <c r="B28" s="364" t="s">
        <v>184</v>
      </c>
      <c r="C28" s="364" t="s">
        <v>167</v>
      </c>
      <c r="D28" s="364" t="s">
        <v>112</v>
      </c>
      <c r="E28" s="364">
        <v>0.17799999999999999</v>
      </c>
      <c r="F28" s="368">
        <v>44616</v>
      </c>
      <c r="G28" s="368">
        <v>44805</v>
      </c>
      <c r="H28" s="369">
        <v>260251</v>
      </c>
      <c r="I28" s="364" t="s">
        <v>752</v>
      </c>
      <c r="J28" s="364" t="s">
        <v>92</v>
      </c>
      <c r="K28" s="364" t="s">
        <v>523</v>
      </c>
      <c r="L28" s="370">
        <v>260251</v>
      </c>
      <c r="M28" s="370">
        <v>246000</v>
      </c>
      <c r="N28" s="370">
        <v>14251</v>
      </c>
      <c r="O28" s="372" t="s">
        <v>92</v>
      </c>
      <c r="P28" s="372" t="s">
        <v>92</v>
      </c>
      <c r="Q28" s="372" t="s">
        <v>92</v>
      </c>
      <c r="R28" s="366" t="s">
        <v>92</v>
      </c>
    </row>
    <row r="29" spans="1:18" ht="15.75" customHeight="1">
      <c r="A29" s="851" t="s">
        <v>185</v>
      </c>
      <c r="B29" s="852"/>
      <c r="C29" s="852"/>
      <c r="D29" s="852"/>
      <c r="E29" s="852"/>
      <c r="F29" s="852"/>
      <c r="G29" s="852"/>
      <c r="H29" s="852"/>
      <c r="I29" s="852"/>
      <c r="J29" s="852"/>
      <c r="K29" s="852"/>
      <c r="L29" s="852"/>
      <c r="M29" s="852"/>
      <c r="N29" s="853"/>
      <c r="O29" s="373"/>
      <c r="P29" s="373"/>
      <c r="Q29" s="373"/>
      <c r="R29" s="371"/>
    </row>
    <row r="30" spans="1:18" ht="63">
      <c r="A30" s="364">
        <v>17</v>
      </c>
      <c r="B30" s="364" t="s">
        <v>186</v>
      </c>
      <c r="C30" s="364" t="s">
        <v>179</v>
      </c>
      <c r="D30" s="364" t="s">
        <v>112</v>
      </c>
      <c r="E30" s="364">
        <v>0.18</v>
      </c>
      <c r="F30" s="368">
        <v>44616</v>
      </c>
      <c r="G30" s="368">
        <v>44805</v>
      </c>
      <c r="H30" s="369">
        <v>211334</v>
      </c>
      <c r="I30" s="364" t="s">
        <v>752</v>
      </c>
      <c r="J30" s="364" t="s">
        <v>92</v>
      </c>
      <c r="K30" s="364" t="s">
        <v>523</v>
      </c>
      <c r="L30" s="370">
        <v>211334</v>
      </c>
      <c r="M30" s="370">
        <v>200000</v>
      </c>
      <c r="N30" s="370">
        <v>11334</v>
      </c>
      <c r="O30" s="372" t="s">
        <v>92</v>
      </c>
      <c r="P30" s="372" t="s">
        <v>92</v>
      </c>
      <c r="Q30" s="372" t="s">
        <v>92</v>
      </c>
      <c r="R30" s="366" t="s">
        <v>92</v>
      </c>
    </row>
    <row r="31" spans="1:18" ht="63">
      <c r="A31" s="364">
        <v>18</v>
      </c>
      <c r="B31" s="364" t="s">
        <v>187</v>
      </c>
      <c r="C31" s="364" t="s">
        <v>179</v>
      </c>
      <c r="D31" s="364" t="s">
        <v>112</v>
      </c>
      <c r="E31" s="364">
        <v>0.35499999999999998</v>
      </c>
      <c r="F31" s="368">
        <v>44616</v>
      </c>
      <c r="G31" s="368">
        <v>44805</v>
      </c>
      <c r="H31" s="369">
        <v>417725</v>
      </c>
      <c r="I31" s="364" t="s">
        <v>752</v>
      </c>
      <c r="J31" s="364" t="s">
        <v>92</v>
      </c>
      <c r="K31" s="364" t="s">
        <v>523</v>
      </c>
      <c r="L31" s="370">
        <v>417725</v>
      </c>
      <c r="M31" s="370">
        <v>400000</v>
      </c>
      <c r="N31" s="370">
        <v>17725</v>
      </c>
      <c r="O31" s="372" t="s">
        <v>92</v>
      </c>
      <c r="P31" s="372" t="s">
        <v>92</v>
      </c>
      <c r="Q31" s="372" t="s">
        <v>92</v>
      </c>
      <c r="R31" s="366" t="s">
        <v>92</v>
      </c>
    </row>
    <row r="32" spans="1:18" s="38" customFormat="1">
      <c r="A32" s="849" t="s">
        <v>430</v>
      </c>
      <c r="B32" s="850"/>
      <c r="C32" s="850"/>
      <c r="D32" s="850"/>
      <c r="E32" s="850"/>
      <c r="F32" s="850"/>
      <c r="G32" s="850"/>
      <c r="H32" s="850"/>
      <c r="I32" s="850"/>
      <c r="J32" s="850"/>
      <c r="K32" s="850"/>
      <c r="L32" s="850"/>
      <c r="M32" s="850"/>
      <c r="N32" s="850"/>
      <c r="O32" s="850"/>
      <c r="P32" s="850"/>
      <c r="Q32" s="850"/>
      <c r="R32" s="850"/>
    </row>
    <row r="33" spans="1:18" ht="78.75">
      <c r="A33" s="375">
        <v>1</v>
      </c>
      <c r="B33" s="364" t="s">
        <v>164</v>
      </c>
      <c r="C33" s="364" t="s">
        <v>165</v>
      </c>
      <c r="D33" s="364" t="s">
        <v>112</v>
      </c>
      <c r="E33" s="364">
        <v>0.34</v>
      </c>
      <c r="F33" s="364" t="s">
        <v>92</v>
      </c>
      <c r="G33" s="368">
        <v>44805</v>
      </c>
      <c r="H33" s="369">
        <v>1690348</v>
      </c>
      <c r="I33" s="364" t="s">
        <v>92</v>
      </c>
      <c r="J33" s="364" t="s">
        <v>92</v>
      </c>
      <c r="K33" s="364" t="s">
        <v>92</v>
      </c>
      <c r="L33" s="374">
        <v>1690348</v>
      </c>
      <c r="M33" s="374">
        <v>845174</v>
      </c>
      <c r="N33" s="374">
        <v>845174</v>
      </c>
      <c r="O33" s="364"/>
      <c r="P33" s="364"/>
      <c r="Q33" s="364"/>
      <c r="R33" s="377" t="s">
        <v>704</v>
      </c>
    </row>
    <row r="34" spans="1:18" ht="63">
      <c r="A34" s="375">
        <v>2</v>
      </c>
      <c r="B34" s="364" t="s">
        <v>524</v>
      </c>
      <c r="C34" s="364" t="s">
        <v>525</v>
      </c>
      <c r="D34" s="364" t="s">
        <v>112</v>
      </c>
      <c r="E34" s="364">
        <v>1</v>
      </c>
      <c r="F34" s="368">
        <v>44629</v>
      </c>
      <c r="G34" s="368">
        <v>44805</v>
      </c>
      <c r="H34" s="369">
        <v>595328</v>
      </c>
      <c r="I34" s="364" t="s">
        <v>852</v>
      </c>
      <c r="J34" s="364" t="s">
        <v>92</v>
      </c>
      <c r="K34" s="364" t="s">
        <v>523</v>
      </c>
      <c r="L34" s="374">
        <v>595328</v>
      </c>
      <c r="M34" s="374">
        <v>297664</v>
      </c>
      <c r="N34" s="374">
        <v>297664</v>
      </c>
      <c r="O34" s="364"/>
      <c r="P34" s="364"/>
      <c r="Q34" s="364"/>
      <c r="R34" s="364" t="s">
        <v>92</v>
      </c>
    </row>
  </sheetData>
  <mergeCells count="30">
    <mergeCell ref="A7:N7"/>
    <mergeCell ref="A8:K8"/>
    <mergeCell ref="A32:R32"/>
    <mergeCell ref="A29:N29"/>
    <mergeCell ref="A16:N16"/>
    <mergeCell ref="A19:N19"/>
    <mergeCell ref="A22:N22"/>
    <mergeCell ref="A26:N26"/>
    <mergeCell ref="A2:Q3"/>
    <mergeCell ref="A4:A6"/>
    <mergeCell ref="B4:B6"/>
    <mergeCell ref="C4:C6"/>
    <mergeCell ref="D4:E4"/>
    <mergeCell ref="F4:G4"/>
    <mergeCell ref="H4:H6"/>
    <mergeCell ref="I4:I6"/>
    <mergeCell ref="K4:K6"/>
    <mergeCell ref="L4:N4"/>
    <mergeCell ref="O4:Q4"/>
    <mergeCell ref="Q5:Q6"/>
    <mergeCell ref="R4:R6"/>
    <mergeCell ref="D5:D6"/>
    <mergeCell ref="E5:E6"/>
    <mergeCell ref="F5:F6"/>
    <mergeCell ref="G5:G6"/>
    <mergeCell ref="L5:L6"/>
    <mergeCell ref="M5:N5"/>
    <mergeCell ref="O5:O6"/>
    <mergeCell ref="P5:P6"/>
    <mergeCell ref="J4:J6"/>
  </mergeCells>
  <hyperlinks>
    <hyperlink ref="J20" r:id="rId1"/>
  </hyperlinks>
  <pageMargins left="0.7" right="0.7" top="0.75" bottom="0.75" header="0.3" footer="0.3"/>
  <pageSetup paperSize="9" scale="49" fitToHeight="0" orientation="landscape" verticalDpi="0" r:id="rId2"/>
</worksheet>
</file>

<file path=xl/worksheets/sheet6.xml><?xml version="1.0" encoding="utf-8"?>
<worksheet xmlns="http://schemas.openxmlformats.org/spreadsheetml/2006/main" xmlns:r="http://schemas.openxmlformats.org/officeDocument/2006/relationships">
  <sheetPr>
    <tabColor rgb="FF7030A0"/>
  </sheetPr>
  <dimension ref="A1:R11"/>
  <sheetViews>
    <sheetView zoomScale="85" zoomScaleNormal="85" workbookViewId="0">
      <selection activeCell="J19" sqref="J19"/>
    </sheetView>
  </sheetViews>
  <sheetFormatPr defaultRowHeight="15"/>
  <cols>
    <col min="1" max="1" width="5.28515625" style="5" customWidth="1"/>
    <col min="2" max="2" width="17.140625" style="5" customWidth="1"/>
    <col min="3" max="3" width="15.85546875" style="5" customWidth="1"/>
    <col min="4" max="5" width="10.42578125" style="5" customWidth="1"/>
    <col min="6" max="7" width="15.85546875" style="5" customWidth="1"/>
    <col min="8" max="8" width="22.7109375" style="5" customWidth="1"/>
    <col min="9" max="9" width="18.28515625" style="5" customWidth="1"/>
    <col min="10" max="10" width="22.42578125" style="50" customWidth="1"/>
    <col min="11" max="12" width="20" style="5" customWidth="1"/>
    <col min="13" max="13" width="19.5703125" style="5" customWidth="1"/>
    <col min="14" max="14" width="15.85546875" style="5" customWidth="1"/>
    <col min="15" max="15" width="18.7109375" style="5" customWidth="1"/>
    <col min="16" max="16" width="21.42578125" style="5" customWidth="1"/>
    <col min="17" max="17" width="30.140625" style="5" customWidth="1"/>
    <col min="18" max="18" width="14.42578125" style="5" customWidth="1"/>
    <col min="19" max="16384" width="9.140625" style="5"/>
  </cols>
  <sheetData>
    <row r="1" spans="1:18">
      <c r="A1" s="65"/>
      <c r="B1" s="65"/>
      <c r="C1" s="65"/>
      <c r="D1" s="65"/>
      <c r="E1" s="65"/>
      <c r="F1" s="65"/>
      <c r="G1" s="65"/>
      <c r="H1" s="65"/>
      <c r="I1" s="65"/>
      <c r="J1" s="65"/>
      <c r="K1" s="65"/>
      <c r="L1" s="65"/>
      <c r="M1" s="65"/>
      <c r="N1" s="65"/>
      <c r="O1" s="65"/>
      <c r="P1" s="65"/>
      <c r="Q1" s="65"/>
      <c r="R1" s="65"/>
    </row>
    <row r="2" spans="1:18" ht="15" customHeight="1">
      <c r="A2" s="801" t="s">
        <v>441</v>
      </c>
      <c r="B2" s="801"/>
      <c r="C2" s="801"/>
      <c r="D2" s="801"/>
      <c r="E2" s="801"/>
      <c r="F2" s="801"/>
      <c r="G2" s="801"/>
      <c r="H2" s="801"/>
      <c r="I2" s="801"/>
      <c r="J2" s="801"/>
      <c r="K2" s="801"/>
      <c r="L2" s="801"/>
      <c r="M2" s="801"/>
      <c r="N2" s="801"/>
      <c r="O2" s="801"/>
      <c r="P2" s="801"/>
      <c r="Q2" s="801"/>
      <c r="R2" s="65"/>
    </row>
    <row r="3" spans="1:18" ht="15" customHeight="1">
      <c r="A3" s="801"/>
      <c r="B3" s="801"/>
      <c r="C3" s="801"/>
      <c r="D3" s="801"/>
      <c r="E3" s="801"/>
      <c r="F3" s="801"/>
      <c r="G3" s="801"/>
      <c r="H3" s="801"/>
      <c r="I3" s="801"/>
      <c r="J3" s="801"/>
      <c r="K3" s="801"/>
      <c r="L3" s="801"/>
      <c r="M3" s="801"/>
      <c r="N3" s="801"/>
      <c r="O3" s="801"/>
      <c r="P3" s="801"/>
      <c r="Q3" s="801"/>
      <c r="R3" s="65"/>
    </row>
    <row r="4" spans="1:18" ht="15.75" customHeight="1">
      <c r="A4" s="798" t="s">
        <v>0</v>
      </c>
      <c r="B4" s="798" t="s">
        <v>1</v>
      </c>
      <c r="C4" s="798" t="s">
        <v>2</v>
      </c>
      <c r="D4" s="798" t="s">
        <v>3</v>
      </c>
      <c r="E4" s="798"/>
      <c r="F4" s="798" t="s">
        <v>4</v>
      </c>
      <c r="G4" s="798"/>
      <c r="H4" s="799" t="s">
        <v>58</v>
      </c>
      <c r="I4" s="799" t="s">
        <v>31</v>
      </c>
      <c r="J4" s="833" t="s">
        <v>614</v>
      </c>
      <c r="K4" s="842" t="s">
        <v>19</v>
      </c>
      <c r="L4" s="821" t="s">
        <v>10</v>
      </c>
      <c r="M4" s="845"/>
      <c r="N4" s="846"/>
      <c r="O4" s="816" t="s">
        <v>11</v>
      </c>
      <c r="P4" s="816"/>
      <c r="Q4" s="816"/>
      <c r="R4" s="817" t="s">
        <v>18</v>
      </c>
    </row>
    <row r="5" spans="1:18" ht="15" customHeight="1">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28.5">
      <c r="A6" s="798"/>
      <c r="B6" s="798"/>
      <c r="C6" s="798"/>
      <c r="D6" s="820"/>
      <c r="E6" s="820"/>
      <c r="F6" s="820"/>
      <c r="G6" s="820"/>
      <c r="H6" s="820"/>
      <c r="I6" s="820"/>
      <c r="J6" s="835"/>
      <c r="K6" s="844"/>
      <c r="L6" s="822"/>
      <c r="M6" s="64" t="s">
        <v>12</v>
      </c>
      <c r="N6" s="64" t="s">
        <v>13</v>
      </c>
      <c r="O6" s="826"/>
      <c r="P6" s="826"/>
      <c r="Q6" s="826"/>
      <c r="R6" s="819"/>
    </row>
    <row r="7" spans="1:18" ht="15.75" customHeight="1">
      <c r="A7" s="854" t="s">
        <v>337</v>
      </c>
      <c r="B7" s="854"/>
      <c r="C7" s="854"/>
      <c r="D7" s="854"/>
      <c r="E7" s="854"/>
      <c r="F7" s="854"/>
      <c r="G7" s="854"/>
      <c r="H7" s="854"/>
      <c r="I7" s="854"/>
      <c r="J7" s="854"/>
      <c r="K7" s="854"/>
      <c r="L7" s="854"/>
      <c r="M7" s="854"/>
      <c r="N7" s="854"/>
      <c r="O7" s="66"/>
      <c r="P7" s="66"/>
      <c r="Q7" s="66"/>
      <c r="R7" s="67"/>
    </row>
    <row r="8" spans="1:18" s="43" customFormat="1" ht="18.75" customHeight="1">
      <c r="A8" s="830" t="s">
        <v>623</v>
      </c>
      <c r="B8" s="831"/>
      <c r="C8" s="831"/>
      <c r="D8" s="831"/>
      <c r="E8" s="831"/>
      <c r="F8" s="831"/>
      <c r="G8" s="831"/>
      <c r="H8" s="831"/>
      <c r="I8" s="831"/>
      <c r="J8" s="831"/>
      <c r="K8" s="832"/>
      <c r="L8" s="70"/>
      <c r="M8" s="70">
        <f>3000000+2000000</f>
        <v>5000000</v>
      </c>
      <c r="N8" s="70"/>
      <c r="O8" s="71"/>
      <c r="P8" s="68"/>
      <c r="Q8" s="68"/>
      <c r="R8" s="69"/>
    </row>
    <row r="9" spans="1:18" ht="189" customHeight="1">
      <c r="A9" s="395">
        <v>1</v>
      </c>
      <c r="B9" s="395" t="s">
        <v>338</v>
      </c>
      <c r="C9" s="395" t="s">
        <v>339</v>
      </c>
      <c r="D9" s="395" t="s">
        <v>340</v>
      </c>
      <c r="E9" s="395" t="s">
        <v>341</v>
      </c>
      <c r="F9" s="398">
        <v>44630</v>
      </c>
      <c r="G9" s="395" t="s">
        <v>617</v>
      </c>
      <c r="H9" s="402">
        <v>3351702</v>
      </c>
      <c r="I9" s="402" t="s">
        <v>860</v>
      </c>
      <c r="J9" s="404" t="s">
        <v>642</v>
      </c>
      <c r="K9" s="402" t="s">
        <v>126</v>
      </c>
      <c r="L9" s="402">
        <v>3351702</v>
      </c>
      <c r="M9" s="402">
        <v>3000000</v>
      </c>
      <c r="N9" s="402">
        <v>351702</v>
      </c>
      <c r="O9" s="399"/>
      <c r="P9" s="399"/>
      <c r="Q9" s="399"/>
      <c r="R9" s="401"/>
    </row>
    <row r="10" spans="1:18" ht="189" customHeight="1">
      <c r="A10" s="394">
        <v>2</v>
      </c>
      <c r="B10" s="395" t="s">
        <v>338</v>
      </c>
      <c r="C10" s="395" t="s">
        <v>731</v>
      </c>
      <c r="D10" s="395" t="s">
        <v>340</v>
      </c>
      <c r="E10" s="397" t="s">
        <v>732</v>
      </c>
      <c r="F10" s="395" t="s">
        <v>344</v>
      </c>
      <c r="G10" s="395" t="s">
        <v>617</v>
      </c>
      <c r="H10" s="403">
        <v>2020000</v>
      </c>
      <c r="I10" s="400"/>
      <c r="J10" s="400"/>
      <c r="K10" s="400"/>
      <c r="L10" s="403">
        <v>2020000</v>
      </c>
      <c r="M10" s="403">
        <v>2000000</v>
      </c>
      <c r="N10" s="403">
        <v>20000</v>
      </c>
      <c r="O10" s="400"/>
      <c r="P10" s="400"/>
      <c r="Q10" s="400"/>
      <c r="R10" s="396" t="s">
        <v>861</v>
      </c>
    </row>
    <row r="11" spans="1:18" ht="15.75" customHeight="1">
      <c r="A11" s="63"/>
      <c r="B11" s="815"/>
      <c r="C11" s="815"/>
      <c r="D11" s="815"/>
      <c r="E11" s="815"/>
      <c r="F11" s="815"/>
      <c r="G11" s="63"/>
      <c r="H11" s="63"/>
      <c r="I11" s="63"/>
      <c r="J11" s="63"/>
      <c r="K11" s="63"/>
      <c r="L11" s="63"/>
      <c r="M11" s="63"/>
      <c r="N11" s="63"/>
      <c r="O11" s="63"/>
      <c r="P11" s="63"/>
      <c r="Q11" s="63"/>
      <c r="R11" s="63"/>
    </row>
  </sheetData>
  <mergeCells count="25">
    <mergeCell ref="K4:K6"/>
    <mergeCell ref="L4:N4"/>
    <mergeCell ref="J4:J6"/>
    <mergeCell ref="A2:Q3"/>
    <mergeCell ref="A4:A6"/>
    <mergeCell ref="B4:B6"/>
    <mergeCell ref="C4:C6"/>
    <mergeCell ref="D4:E4"/>
    <mergeCell ref="F4:G4"/>
    <mergeCell ref="A7:N7"/>
    <mergeCell ref="B11:F11"/>
    <mergeCell ref="O4:Q4"/>
    <mergeCell ref="R4:R6"/>
    <mergeCell ref="D5:D6"/>
    <mergeCell ref="E5:E6"/>
    <mergeCell ref="F5:F6"/>
    <mergeCell ref="G5:G6"/>
    <mergeCell ref="L5:L6"/>
    <mergeCell ref="M5:N5"/>
    <mergeCell ref="O5:O6"/>
    <mergeCell ref="P5:P6"/>
    <mergeCell ref="Q5:Q6"/>
    <mergeCell ref="A8:K8"/>
    <mergeCell ref="H4:H6"/>
    <mergeCell ref="I4:I6"/>
  </mergeCells>
  <hyperlinks>
    <hyperlink ref="J9" r:id="rId1"/>
  </hyperlinks>
  <pageMargins left="0.7" right="0.7" top="0.75" bottom="0.75" header="0.3" footer="0.3"/>
  <pageSetup paperSize="9" orientation="portrait" verticalDpi="0" r:id="rId2"/>
</worksheet>
</file>

<file path=xl/worksheets/sheet7.xml><?xml version="1.0" encoding="utf-8"?>
<worksheet xmlns="http://schemas.openxmlformats.org/spreadsheetml/2006/main" xmlns:r="http://schemas.openxmlformats.org/officeDocument/2006/relationships">
  <sheetPr>
    <tabColor rgb="FF00B050"/>
  </sheetPr>
  <dimension ref="A1:R23"/>
  <sheetViews>
    <sheetView topLeftCell="A4" zoomScale="55" zoomScaleNormal="55" workbookViewId="0">
      <selection activeCell="M17" activeCellId="1" sqref="M8:M14 M17:M18"/>
    </sheetView>
  </sheetViews>
  <sheetFormatPr defaultRowHeight="15"/>
  <cols>
    <col min="1" max="1" width="6" style="5" customWidth="1"/>
    <col min="2" max="2" width="40" style="5" customWidth="1"/>
    <col min="3" max="3" width="11.85546875" style="5" customWidth="1"/>
    <col min="4" max="5" width="10.28515625" style="5" customWidth="1"/>
    <col min="6" max="6" width="15.7109375" style="5" customWidth="1"/>
    <col min="7" max="7" width="17.140625" style="5" customWidth="1"/>
    <col min="8" max="8" width="16.28515625" style="5" customWidth="1"/>
    <col min="9" max="9" width="21.5703125" style="5" customWidth="1"/>
    <col min="10" max="10" width="26" style="50" customWidth="1"/>
    <col min="11" max="11" width="27.28515625" style="5" customWidth="1"/>
    <col min="12" max="12" width="21.7109375" style="5" customWidth="1"/>
    <col min="13" max="13" width="22.5703125" style="5" customWidth="1"/>
    <col min="14" max="14" width="22.85546875" style="5" customWidth="1"/>
    <col min="15" max="15" width="19" style="5" customWidth="1"/>
    <col min="16" max="16" width="24.5703125" style="18" customWidth="1"/>
    <col min="17" max="17" width="28" style="5" customWidth="1"/>
    <col min="18" max="18" width="35" style="5" customWidth="1"/>
    <col min="19" max="16384" width="9.140625" style="5"/>
  </cols>
  <sheetData>
    <row r="1" spans="1:18" ht="15" customHeight="1">
      <c r="A1" s="801" t="s">
        <v>30</v>
      </c>
      <c r="B1" s="801"/>
      <c r="C1" s="801"/>
      <c r="D1" s="801"/>
      <c r="E1" s="801"/>
      <c r="F1" s="801"/>
      <c r="G1" s="801"/>
      <c r="H1" s="801"/>
      <c r="I1" s="801"/>
      <c r="J1" s="801"/>
      <c r="K1" s="801"/>
      <c r="L1" s="801"/>
      <c r="M1" s="801"/>
      <c r="N1" s="801"/>
      <c r="O1" s="801"/>
      <c r="P1" s="801"/>
      <c r="Q1" s="801"/>
      <c r="R1" s="801"/>
    </row>
    <row r="2" spans="1:18" ht="15" customHeight="1">
      <c r="A2" s="860"/>
      <c r="B2" s="860"/>
      <c r="C2" s="860"/>
      <c r="D2" s="860"/>
      <c r="E2" s="860"/>
      <c r="F2" s="860"/>
      <c r="G2" s="860"/>
      <c r="H2" s="860"/>
      <c r="I2" s="860"/>
      <c r="J2" s="860"/>
      <c r="K2" s="860"/>
      <c r="L2" s="860"/>
      <c r="M2" s="860"/>
      <c r="N2" s="860"/>
      <c r="O2" s="860"/>
      <c r="P2" s="860"/>
      <c r="Q2" s="860"/>
      <c r="R2" s="860"/>
    </row>
    <row r="3" spans="1:18" ht="32.25" customHeight="1">
      <c r="A3" s="855" t="s">
        <v>0</v>
      </c>
      <c r="B3" s="855" t="s">
        <v>1</v>
      </c>
      <c r="C3" s="855" t="s">
        <v>2</v>
      </c>
      <c r="D3" s="855" t="s">
        <v>3</v>
      </c>
      <c r="E3" s="855"/>
      <c r="F3" s="855" t="s">
        <v>4</v>
      </c>
      <c r="G3" s="855"/>
      <c r="H3" s="855" t="s">
        <v>58</v>
      </c>
      <c r="I3" s="855" t="s">
        <v>201</v>
      </c>
      <c r="J3" s="833" t="s">
        <v>614</v>
      </c>
      <c r="K3" s="855" t="s">
        <v>202</v>
      </c>
      <c r="L3" s="856" t="s">
        <v>10</v>
      </c>
      <c r="M3" s="856"/>
      <c r="N3" s="856"/>
      <c r="O3" s="816" t="s">
        <v>11</v>
      </c>
      <c r="P3" s="816"/>
      <c r="Q3" s="816"/>
      <c r="R3" s="861" t="s">
        <v>18</v>
      </c>
    </row>
    <row r="4" spans="1:18" ht="39.75" customHeight="1">
      <c r="A4" s="855"/>
      <c r="B4" s="855"/>
      <c r="C4" s="855"/>
      <c r="D4" s="855" t="s">
        <v>203</v>
      </c>
      <c r="E4" s="855" t="s">
        <v>6</v>
      </c>
      <c r="F4" s="855" t="s">
        <v>7</v>
      </c>
      <c r="G4" s="855" t="s">
        <v>8</v>
      </c>
      <c r="H4" s="855"/>
      <c r="I4" s="855"/>
      <c r="J4" s="834"/>
      <c r="K4" s="855"/>
      <c r="L4" s="856" t="s">
        <v>20</v>
      </c>
      <c r="M4" s="856" t="s">
        <v>21</v>
      </c>
      <c r="N4" s="856"/>
      <c r="O4" s="816" t="s">
        <v>14</v>
      </c>
      <c r="P4" s="816" t="s">
        <v>15</v>
      </c>
      <c r="Q4" s="816" t="s">
        <v>16</v>
      </c>
      <c r="R4" s="861"/>
    </row>
    <row r="5" spans="1:18">
      <c r="A5" s="855"/>
      <c r="B5" s="855"/>
      <c r="C5" s="855"/>
      <c r="D5" s="855"/>
      <c r="E5" s="855"/>
      <c r="F5" s="855"/>
      <c r="G5" s="855"/>
      <c r="H5" s="855"/>
      <c r="I5" s="855"/>
      <c r="J5" s="835"/>
      <c r="K5" s="855"/>
      <c r="L5" s="856"/>
      <c r="M5" s="24" t="s">
        <v>12</v>
      </c>
      <c r="N5" s="24" t="s">
        <v>13</v>
      </c>
      <c r="O5" s="816"/>
      <c r="P5" s="816"/>
      <c r="Q5" s="816"/>
      <c r="R5" s="861"/>
    </row>
    <row r="6" spans="1:18" ht="15.75" customHeight="1">
      <c r="A6" s="857" t="s">
        <v>204</v>
      </c>
      <c r="B6" s="858"/>
      <c r="C6" s="858"/>
      <c r="D6" s="858"/>
      <c r="E6" s="858"/>
      <c r="F6" s="858"/>
      <c r="G6" s="858"/>
      <c r="H6" s="858"/>
      <c r="I6" s="858"/>
      <c r="J6" s="858"/>
      <c r="K6" s="858"/>
      <c r="L6" s="858"/>
      <c r="M6" s="858"/>
      <c r="N6" s="858"/>
      <c r="O6" s="858"/>
      <c r="P6" s="858"/>
      <c r="Q6" s="858"/>
      <c r="R6" s="859"/>
    </row>
    <row r="7" spans="1:18" s="43" customFormat="1" ht="15.75" customHeight="1">
      <c r="A7" s="830" t="s">
        <v>623</v>
      </c>
      <c r="B7" s="831"/>
      <c r="C7" s="831"/>
      <c r="D7" s="831"/>
      <c r="E7" s="831"/>
      <c r="F7" s="831"/>
      <c r="G7" s="831"/>
      <c r="H7" s="831"/>
      <c r="I7" s="831"/>
      <c r="J7" s="831"/>
      <c r="K7" s="832"/>
      <c r="L7" s="48"/>
      <c r="M7" s="48">
        <f>13000000+7200000</f>
        <v>20200000</v>
      </c>
      <c r="N7" s="48"/>
      <c r="O7" s="49"/>
      <c r="P7" s="46"/>
      <c r="Q7" s="46"/>
      <c r="R7" s="47"/>
    </row>
    <row r="8" spans="1:18" ht="31.5">
      <c r="A8" s="720">
        <v>1</v>
      </c>
      <c r="B8" s="720" t="s">
        <v>205</v>
      </c>
      <c r="C8" s="720" t="s">
        <v>22</v>
      </c>
      <c r="D8" s="720" t="s">
        <v>121</v>
      </c>
      <c r="E8" s="720">
        <v>300</v>
      </c>
      <c r="F8" s="719">
        <v>44743</v>
      </c>
      <c r="G8" s="719">
        <v>44759</v>
      </c>
      <c r="H8" s="720">
        <v>533820</v>
      </c>
      <c r="I8" s="719" t="s">
        <v>742</v>
      </c>
      <c r="J8" s="719" t="s">
        <v>697</v>
      </c>
      <c r="K8" s="720" t="s">
        <v>438</v>
      </c>
      <c r="L8" s="721">
        <v>533820</v>
      </c>
      <c r="M8" s="721">
        <v>400000</v>
      </c>
      <c r="N8" s="721">
        <v>133820</v>
      </c>
      <c r="O8" s="718" t="s">
        <v>109</v>
      </c>
      <c r="P8" s="718" t="s">
        <v>109</v>
      </c>
      <c r="Q8" s="718" t="s">
        <v>109</v>
      </c>
      <c r="R8" s="719"/>
    </row>
    <row r="9" spans="1:18" ht="31.5">
      <c r="A9" s="720">
        <v>2</v>
      </c>
      <c r="B9" s="720" t="s">
        <v>207</v>
      </c>
      <c r="C9" s="720" t="s">
        <v>22</v>
      </c>
      <c r="D9" s="720" t="s">
        <v>121</v>
      </c>
      <c r="E9" s="720">
        <v>300</v>
      </c>
      <c r="F9" s="719">
        <v>44796</v>
      </c>
      <c r="G9" s="719">
        <v>44803</v>
      </c>
      <c r="H9" s="720">
        <v>410337</v>
      </c>
      <c r="I9" s="719" t="s">
        <v>743</v>
      </c>
      <c r="J9" s="719" t="s">
        <v>697</v>
      </c>
      <c r="K9" s="720" t="s">
        <v>206</v>
      </c>
      <c r="L9" s="724">
        <v>410337</v>
      </c>
      <c r="M9" s="721">
        <v>400000</v>
      </c>
      <c r="N9" s="721">
        <v>10337</v>
      </c>
      <c r="O9" s="718" t="s">
        <v>109</v>
      </c>
      <c r="P9" s="718" t="s">
        <v>109</v>
      </c>
      <c r="Q9" s="718" t="s">
        <v>109</v>
      </c>
      <c r="R9" s="719"/>
    </row>
    <row r="10" spans="1:18" ht="31.5">
      <c r="A10" s="720">
        <v>3</v>
      </c>
      <c r="B10" s="720" t="s">
        <v>208</v>
      </c>
      <c r="C10" s="720" t="s">
        <v>22</v>
      </c>
      <c r="D10" s="720" t="s">
        <v>121</v>
      </c>
      <c r="E10" s="720">
        <v>160</v>
      </c>
      <c r="F10" s="719">
        <v>44790</v>
      </c>
      <c r="G10" s="719">
        <v>44795</v>
      </c>
      <c r="H10" s="720">
        <v>408909</v>
      </c>
      <c r="I10" s="719" t="s">
        <v>744</v>
      </c>
      <c r="J10" s="719" t="s">
        <v>697</v>
      </c>
      <c r="K10" s="720" t="s">
        <v>206</v>
      </c>
      <c r="L10" s="724">
        <v>408909</v>
      </c>
      <c r="M10" s="721">
        <v>400000</v>
      </c>
      <c r="N10" s="721">
        <v>8909</v>
      </c>
      <c r="O10" s="718" t="s">
        <v>109</v>
      </c>
      <c r="P10" s="718" t="s">
        <v>109</v>
      </c>
      <c r="Q10" s="718" t="s">
        <v>109</v>
      </c>
      <c r="R10" s="719"/>
    </row>
    <row r="11" spans="1:18" ht="31.5">
      <c r="A11" s="720">
        <v>4</v>
      </c>
      <c r="B11" s="720" t="s">
        <v>209</v>
      </c>
      <c r="C11" s="720" t="s">
        <v>22</v>
      </c>
      <c r="D11" s="720" t="s">
        <v>121</v>
      </c>
      <c r="E11" s="720">
        <v>280</v>
      </c>
      <c r="F11" s="719">
        <v>44784</v>
      </c>
      <c r="G11" s="719">
        <v>44789</v>
      </c>
      <c r="H11" s="720">
        <v>408882</v>
      </c>
      <c r="I11" s="719" t="s">
        <v>745</v>
      </c>
      <c r="J11" s="719" t="s">
        <v>697</v>
      </c>
      <c r="K11" s="720" t="s">
        <v>206</v>
      </c>
      <c r="L11" s="721">
        <v>408882</v>
      </c>
      <c r="M11" s="721">
        <v>400000</v>
      </c>
      <c r="N11" s="721">
        <v>8882</v>
      </c>
      <c r="O11" s="718" t="s">
        <v>109</v>
      </c>
      <c r="P11" s="718" t="s">
        <v>109</v>
      </c>
      <c r="Q11" s="718" t="s">
        <v>109</v>
      </c>
      <c r="R11" s="719"/>
    </row>
    <row r="12" spans="1:18" ht="31.5">
      <c r="A12" s="720">
        <v>5</v>
      </c>
      <c r="B12" s="720" t="s">
        <v>210</v>
      </c>
      <c r="C12" s="720" t="s">
        <v>22</v>
      </c>
      <c r="D12" s="720" t="s">
        <v>121</v>
      </c>
      <c r="E12" s="720">
        <v>300</v>
      </c>
      <c r="F12" s="719">
        <v>44778</v>
      </c>
      <c r="G12" s="719">
        <v>44783</v>
      </c>
      <c r="H12" s="720">
        <v>412600</v>
      </c>
      <c r="I12" s="719" t="s">
        <v>746</v>
      </c>
      <c r="J12" s="719" t="s">
        <v>697</v>
      </c>
      <c r="K12" s="720" t="s">
        <v>206</v>
      </c>
      <c r="L12" s="721">
        <v>412600</v>
      </c>
      <c r="M12" s="721">
        <v>400000</v>
      </c>
      <c r="N12" s="721">
        <v>12600</v>
      </c>
      <c r="O12" s="718" t="s">
        <v>109</v>
      </c>
      <c r="P12" s="718" t="s">
        <v>109</v>
      </c>
      <c r="Q12" s="718" t="s">
        <v>109</v>
      </c>
      <c r="R12" s="719"/>
    </row>
    <row r="13" spans="1:18" ht="31.5">
      <c r="A13" s="720">
        <v>6</v>
      </c>
      <c r="B13" s="720" t="s">
        <v>211</v>
      </c>
      <c r="C13" s="720" t="s">
        <v>22</v>
      </c>
      <c r="D13" s="720" t="s">
        <v>121</v>
      </c>
      <c r="E13" s="720">
        <v>300</v>
      </c>
      <c r="F13" s="719">
        <v>44774</v>
      </c>
      <c r="G13" s="719">
        <v>44777</v>
      </c>
      <c r="H13" s="720">
        <v>410323</v>
      </c>
      <c r="I13" s="719" t="s">
        <v>747</v>
      </c>
      <c r="J13" s="719" t="s">
        <v>697</v>
      </c>
      <c r="K13" s="720" t="s">
        <v>206</v>
      </c>
      <c r="L13" s="721">
        <v>410323</v>
      </c>
      <c r="M13" s="721">
        <v>400000</v>
      </c>
      <c r="N13" s="721">
        <v>10323</v>
      </c>
      <c r="O13" s="718" t="s">
        <v>109</v>
      </c>
      <c r="P13" s="718" t="s">
        <v>109</v>
      </c>
      <c r="Q13" s="718" t="s">
        <v>109</v>
      </c>
      <c r="R13" s="719"/>
    </row>
    <row r="14" spans="1:18" ht="108.75" customHeight="1">
      <c r="A14" s="735">
        <v>7</v>
      </c>
      <c r="B14" s="735" t="s">
        <v>914</v>
      </c>
      <c r="C14" s="735" t="s">
        <v>22</v>
      </c>
      <c r="D14" s="735" t="s">
        <v>121</v>
      </c>
      <c r="E14" s="735" t="s">
        <v>915</v>
      </c>
      <c r="F14" s="727">
        <v>44691</v>
      </c>
      <c r="G14" s="727">
        <v>44772</v>
      </c>
      <c r="H14" s="735">
        <v>8518258.8000000007</v>
      </c>
      <c r="I14" s="727"/>
      <c r="J14" s="740" t="s">
        <v>1000</v>
      </c>
      <c r="K14" s="735" t="s">
        <v>212</v>
      </c>
      <c r="L14" s="749">
        <v>8518258.8000000007</v>
      </c>
      <c r="M14" s="749">
        <v>8347893.6240000008</v>
      </c>
      <c r="N14" s="749">
        <v>170365.17599999998</v>
      </c>
      <c r="O14" s="741" t="s">
        <v>109</v>
      </c>
      <c r="P14" s="741" t="s">
        <v>109</v>
      </c>
      <c r="Q14" s="741" t="s">
        <v>109</v>
      </c>
      <c r="R14" s="727" t="s">
        <v>1001</v>
      </c>
    </row>
    <row r="15" spans="1:18" ht="108.75" customHeight="1">
      <c r="A15" s="717">
        <v>8</v>
      </c>
      <c r="B15" s="720" t="s">
        <v>214</v>
      </c>
      <c r="C15" s="720" t="s">
        <v>22</v>
      </c>
      <c r="D15" s="720" t="s">
        <v>121</v>
      </c>
      <c r="E15" s="720">
        <v>460</v>
      </c>
      <c r="F15" s="722">
        <v>44774</v>
      </c>
      <c r="G15" s="722">
        <v>44793</v>
      </c>
      <c r="H15" s="717">
        <v>2360000</v>
      </c>
      <c r="I15" s="719"/>
      <c r="J15" s="719"/>
      <c r="K15" s="720" t="s">
        <v>212</v>
      </c>
      <c r="L15" s="723">
        <v>2291086.0204081628</v>
      </c>
      <c r="M15" s="723">
        <v>2245264.2999999998</v>
      </c>
      <c r="N15" s="725">
        <v>45821.720408163033</v>
      </c>
      <c r="O15" s="718" t="s">
        <v>109</v>
      </c>
      <c r="P15" s="718" t="s">
        <v>109</v>
      </c>
      <c r="Q15" s="718" t="s">
        <v>109</v>
      </c>
      <c r="R15" s="719" t="s">
        <v>1002</v>
      </c>
    </row>
    <row r="16" spans="1:18" ht="108.75" customHeight="1">
      <c r="A16" s="742">
        <v>9</v>
      </c>
      <c r="B16" s="743" t="s">
        <v>748</v>
      </c>
      <c r="C16" s="743" t="s">
        <v>346</v>
      </c>
      <c r="D16" s="743" t="s">
        <v>347</v>
      </c>
      <c r="E16" s="743">
        <v>1</v>
      </c>
      <c r="F16" s="744">
        <v>44671</v>
      </c>
      <c r="G16" s="744">
        <v>44915</v>
      </c>
      <c r="H16" s="745">
        <v>6155661.6836734693</v>
      </c>
      <c r="I16" s="719"/>
      <c r="J16" s="746"/>
      <c r="K16" s="743" t="s">
        <v>212</v>
      </c>
      <c r="L16" s="747">
        <v>6155661.6836734693</v>
      </c>
      <c r="M16" s="747">
        <v>6032548.4500000002</v>
      </c>
      <c r="N16" s="747">
        <v>123113.23367346916</v>
      </c>
      <c r="O16" s="748" t="s">
        <v>109</v>
      </c>
      <c r="P16" s="748" t="s">
        <v>109</v>
      </c>
      <c r="Q16" s="748" t="s">
        <v>109</v>
      </c>
      <c r="R16" s="736" t="s">
        <v>1003</v>
      </c>
    </row>
    <row r="17" spans="1:18" ht="108.75" customHeight="1">
      <c r="A17" s="717">
        <v>10</v>
      </c>
      <c r="B17" s="720" t="s">
        <v>1004</v>
      </c>
      <c r="C17" s="720" t="s">
        <v>22</v>
      </c>
      <c r="D17" s="720" t="s">
        <v>121</v>
      </c>
      <c r="E17" s="720">
        <v>400</v>
      </c>
      <c r="F17" s="722" t="s">
        <v>1005</v>
      </c>
      <c r="G17" s="722" t="s">
        <v>1006</v>
      </c>
      <c r="H17" s="737">
        <v>599163.6</v>
      </c>
      <c r="I17" s="719"/>
      <c r="J17" s="719" t="s">
        <v>697</v>
      </c>
      <c r="K17" s="720" t="s">
        <v>1007</v>
      </c>
      <c r="L17" s="723">
        <v>599163.6</v>
      </c>
      <c r="M17" s="723">
        <v>587180.32799999998</v>
      </c>
      <c r="N17" s="723">
        <v>11983.271999999997</v>
      </c>
      <c r="O17" s="718"/>
      <c r="P17" s="718"/>
      <c r="Q17" s="718"/>
      <c r="R17" s="738"/>
    </row>
    <row r="18" spans="1:18" ht="54" customHeight="1">
      <c r="A18" s="717">
        <v>11</v>
      </c>
      <c r="B18" s="720" t="s">
        <v>1008</v>
      </c>
      <c r="C18" s="720" t="s">
        <v>22</v>
      </c>
      <c r="D18" s="720" t="s">
        <v>121</v>
      </c>
      <c r="E18" s="720">
        <v>300</v>
      </c>
      <c r="F18" s="722">
        <v>44725</v>
      </c>
      <c r="G18" s="722">
        <v>44732</v>
      </c>
      <c r="H18" s="737">
        <v>599095.19999999995</v>
      </c>
      <c r="I18" s="719"/>
      <c r="J18" s="719" t="s">
        <v>697</v>
      </c>
      <c r="K18" s="720" t="s">
        <v>1007</v>
      </c>
      <c r="L18" s="723">
        <v>599095.19999999995</v>
      </c>
      <c r="M18" s="723">
        <v>587113.29599999997</v>
      </c>
      <c r="N18" s="723">
        <v>11981.90399999998</v>
      </c>
      <c r="O18" s="718" t="s">
        <v>109</v>
      </c>
      <c r="P18" s="718" t="s">
        <v>109</v>
      </c>
      <c r="Q18" s="718" t="s">
        <v>109</v>
      </c>
      <c r="R18" s="719"/>
    </row>
    <row r="19" spans="1:18" ht="34.5" customHeight="1">
      <c r="A19" s="728"/>
      <c r="B19" s="726"/>
      <c r="C19" s="726"/>
      <c r="D19" s="726"/>
      <c r="E19" s="726"/>
      <c r="F19" s="729"/>
      <c r="G19" s="729"/>
      <c r="H19" s="730"/>
      <c r="I19" s="731"/>
      <c r="J19" s="731"/>
      <c r="K19" s="726"/>
      <c r="L19" s="732"/>
      <c r="M19" s="732">
        <v>20199999.998000003</v>
      </c>
      <c r="N19" s="732"/>
      <c r="O19" s="739"/>
      <c r="P19" s="733"/>
      <c r="Q19" s="733"/>
      <c r="R19" s="734"/>
    </row>
    <row r="20" spans="1:18" ht="39" customHeight="1">
      <c r="A20" s="857" t="s">
        <v>45</v>
      </c>
      <c r="B20" s="858"/>
      <c r="C20" s="858"/>
      <c r="D20" s="858"/>
      <c r="E20" s="858"/>
      <c r="F20" s="858"/>
      <c r="G20" s="858"/>
      <c r="H20" s="858"/>
      <c r="I20" s="858"/>
      <c r="J20" s="858"/>
      <c r="K20" s="858"/>
      <c r="L20" s="858"/>
      <c r="M20" s="858"/>
      <c r="N20" s="858"/>
      <c r="O20" s="858"/>
      <c r="P20" s="858"/>
      <c r="Q20" s="858"/>
      <c r="R20" s="859"/>
    </row>
    <row r="21" spans="1:18" ht="33" customHeight="1">
      <c r="A21" s="717">
        <v>1</v>
      </c>
      <c r="B21" s="720" t="s">
        <v>215</v>
      </c>
      <c r="C21" s="720" t="s">
        <v>22</v>
      </c>
      <c r="D21" s="720" t="s">
        <v>121</v>
      </c>
      <c r="E21" s="720">
        <v>500</v>
      </c>
      <c r="F21" s="722">
        <v>44713</v>
      </c>
      <c r="G21" s="722">
        <v>44742</v>
      </c>
      <c r="H21" s="717">
        <v>4775020.54</v>
      </c>
      <c r="I21" s="719"/>
      <c r="J21" s="719"/>
      <c r="K21" s="720" t="s">
        <v>212</v>
      </c>
      <c r="L21" s="717">
        <v>4775020.54</v>
      </c>
      <c r="M21" s="717">
        <v>3326719</v>
      </c>
      <c r="N21" s="717">
        <v>1448301.54</v>
      </c>
      <c r="O21" s="718" t="s">
        <v>109</v>
      </c>
      <c r="P21" s="718" t="s">
        <v>109</v>
      </c>
      <c r="Q21" s="718" t="s">
        <v>109</v>
      </c>
      <c r="R21" s="719" t="s">
        <v>1009</v>
      </c>
    </row>
    <row r="22" spans="1:18" ht="47.25">
      <c r="A22" s="717">
        <v>2</v>
      </c>
      <c r="B22" s="720" t="s">
        <v>216</v>
      </c>
      <c r="C22" s="720" t="s">
        <v>22</v>
      </c>
      <c r="D22" s="720" t="s">
        <v>121</v>
      </c>
      <c r="E22" s="720">
        <v>500</v>
      </c>
      <c r="F22" s="722">
        <v>44743</v>
      </c>
      <c r="G22" s="722">
        <v>44772</v>
      </c>
      <c r="H22" s="717">
        <v>4778044.74</v>
      </c>
      <c r="I22" s="719"/>
      <c r="J22" s="719"/>
      <c r="K22" s="720" t="s">
        <v>212</v>
      </c>
      <c r="L22" s="717">
        <v>4778044.74</v>
      </c>
      <c r="M22" s="717">
        <v>3329586</v>
      </c>
      <c r="N22" s="717">
        <v>1448458.7400000002</v>
      </c>
      <c r="O22" s="718" t="s">
        <v>109</v>
      </c>
      <c r="P22" s="718" t="s">
        <v>109</v>
      </c>
      <c r="Q22" s="718" t="s">
        <v>109</v>
      </c>
      <c r="R22" s="719" t="s">
        <v>1009</v>
      </c>
    </row>
    <row r="23" spans="1:18" ht="47.25">
      <c r="A23" s="469">
        <v>2</v>
      </c>
      <c r="B23" s="472" t="s">
        <v>216</v>
      </c>
      <c r="C23" s="472" t="s">
        <v>22</v>
      </c>
      <c r="D23" s="472" t="s">
        <v>121</v>
      </c>
      <c r="E23" s="472">
        <v>500</v>
      </c>
      <c r="F23" s="473">
        <v>44743</v>
      </c>
      <c r="G23" s="473">
        <v>44772</v>
      </c>
      <c r="H23" s="469">
        <v>4778044.74</v>
      </c>
      <c r="I23" s="471"/>
      <c r="J23" s="471"/>
      <c r="K23" s="472" t="s">
        <v>212</v>
      </c>
      <c r="L23" s="469">
        <v>4778044.74</v>
      </c>
      <c r="M23" s="469">
        <v>3329586</v>
      </c>
      <c r="N23" s="469">
        <v>1448458.7400000002</v>
      </c>
      <c r="O23" s="470" t="s">
        <v>109</v>
      </c>
      <c r="P23" s="470" t="s">
        <v>109</v>
      </c>
      <c r="Q23" s="470" t="s">
        <v>109</v>
      </c>
      <c r="R23" s="471" t="s">
        <v>213</v>
      </c>
    </row>
  </sheetData>
  <mergeCells count="25">
    <mergeCell ref="A20:R20"/>
    <mergeCell ref="A6:R6"/>
    <mergeCell ref="A1:R2"/>
    <mergeCell ref="A3:A5"/>
    <mergeCell ref="B3:B5"/>
    <mergeCell ref="C3:C5"/>
    <mergeCell ref="D3:E3"/>
    <mergeCell ref="F3:G3"/>
    <mergeCell ref="H3:H5"/>
    <mergeCell ref="I3:I5"/>
    <mergeCell ref="K3:K5"/>
    <mergeCell ref="L3:N3"/>
    <mergeCell ref="Q4:Q5"/>
    <mergeCell ref="O3:Q3"/>
    <mergeCell ref="R3:R5"/>
    <mergeCell ref="D4:D5"/>
    <mergeCell ref="A7:K7"/>
    <mergeCell ref="J3:J5"/>
    <mergeCell ref="O4:O5"/>
    <mergeCell ref="P4:P5"/>
    <mergeCell ref="E4:E5"/>
    <mergeCell ref="F4:F5"/>
    <mergeCell ref="G4:G5"/>
    <mergeCell ref="L4:L5"/>
    <mergeCell ref="M4:N4"/>
  </mergeCells>
  <hyperlinks>
    <hyperlink ref="J1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00B050"/>
    <pageSetUpPr fitToPage="1"/>
  </sheetPr>
  <dimension ref="A1:R38"/>
  <sheetViews>
    <sheetView topLeftCell="F4" zoomScale="55" zoomScaleNormal="55" workbookViewId="0">
      <selection activeCell="M7" sqref="M7"/>
    </sheetView>
  </sheetViews>
  <sheetFormatPr defaultRowHeight="21"/>
  <cols>
    <col min="1" max="1" width="9.140625" style="553"/>
    <col min="2" max="2" width="42.42578125" style="553" customWidth="1"/>
    <col min="3" max="3" width="37.42578125" style="553" customWidth="1"/>
    <col min="4" max="4" width="16" style="553" customWidth="1"/>
    <col min="5" max="5" width="15.42578125" style="553" customWidth="1"/>
    <col min="6" max="6" width="17.42578125" style="553" customWidth="1"/>
    <col min="7" max="8" width="22.42578125" style="553" customWidth="1"/>
    <col min="9" max="9" width="31.28515625" style="553" customWidth="1"/>
    <col min="10" max="10" width="33.85546875" style="553" customWidth="1"/>
    <col min="11" max="11" width="38.85546875" style="553" customWidth="1"/>
    <col min="12" max="12" width="18.7109375" style="553" customWidth="1"/>
    <col min="13" max="13" width="22.5703125" style="553" customWidth="1"/>
    <col min="14" max="14" width="19.28515625" style="553" customWidth="1"/>
    <col min="15" max="15" width="25" style="553" customWidth="1"/>
    <col min="16" max="16" width="19.85546875" style="553" customWidth="1"/>
    <col min="17" max="17" width="34.85546875" style="553" customWidth="1"/>
    <col min="18" max="18" width="38.85546875" style="553" customWidth="1"/>
    <col min="19" max="19" width="8.7109375" style="553" customWidth="1"/>
    <col min="20" max="16384" width="9.140625" style="553"/>
  </cols>
  <sheetData>
    <row r="1" spans="1:18" ht="15" customHeight="1">
      <c r="A1" s="880" t="s">
        <v>30</v>
      </c>
      <c r="B1" s="880"/>
      <c r="C1" s="880"/>
      <c r="D1" s="880"/>
      <c r="E1" s="880"/>
      <c r="F1" s="880"/>
      <c r="G1" s="880"/>
      <c r="H1" s="880"/>
      <c r="I1" s="880"/>
      <c r="J1" s="880"/>
      <c r="K1" s="880"/>
      <c r="L1" s="880"/>
      <c r="M1" s="880"/>
      <c r="N1" s="880"/>
      <c r="O1" s="880"/>
      <c r="P1" s="880"/>
      <c r="Q1" s="880"/>
    </row>
    <row r="2" spans="1:18" ht="52.5" customHeight="1">
      <c r="A2" s="880"/>
      <c r="B2" s="880"/>
      <c r="C2" s="880"/>
      <c r="D2" s="880"/>
      <c r="E2" s="880"/>
      <c r="F2" s="880"/>
      <c r="G2" s="880"/>
      <c r="H2" s="880"/>
      <c r="I2" s="880"/>
      <c r="J2" s="880"/>
      <c r="K2" s="880"/>
      <c r="L2" s="880"/>
      <c r="M2" s="880"/>
      <c r="N2" s="880"/>
      <c r="O2" s="880"/>
      <c r="P2" s="880"/>
      <c r="Q2" s="880"/>
    </row>
    <row r="3" spans="1:18" ht="59.25" customHeight="1">
      <c r="A3" s="874" t="s">
        <v>0</v>
      </c>
      <c r="B3" s="874" t="s">
        <v>1</v>
      </c>
      <c r="C3" s="874" t="s">
        <v>2</v>
      </c>
      <c r="D3" s="874" t="s">
        <v>3</v>
      </c>
      <c r="E3" s="874"/>
      <c r="F3" s="874" t="s">
        <v>4</v>
      </c>
      <c r="G3" s="874"/>
      <c r="H3" s="871" t="s">
        <v>58</v>
      </c>
      <c r="I3" s="871" t="s">
        <v>31</v>
      </c>
      <c r="J3" s="881" t="s">
        <v>614</v>
      </c>
      <c r="K3" s="871" t="s">
        <v>19</v>
      </c>
      <c r="L3" s="865" t="s">
        <v>23</v>
      </c>
      <c r="M3" s="884"/>
      <c r="N3" s="885"/>
      <c r="O3" s="886" t="s">
        <v>11</v>
      </c>
      <c r="P3" s="886"/>
      <c r="Q3" s="886"/>
      <c r="R3" s="862" t="s">
        <v>18</v>
      </c>
    </row>
    <row r="4" spans="1:18" ht="15.75" customHeight="1">
      <c r="A4" s="874"/>
      <c r="B4" s="874"/>
      <c r="C4" s="874"/>
      <c r="D4" s="871" t="s">
        <v>5</v>
      </c>
      <c r="E4" s="871" t="s">
        <v>6</v>
      </c>
      <c r="F4" s="871" t="s">
        <v>7</v>
      </c>
      <c r="G4" s="871" t="s">
        <v>8</v>
      </c>
      <c r="H4" s="872"/>
      <c r="I4" s="872"/>
      <c r="J4" s="882"/>
      <c r="K4" s="872"/>
      <c r="L4" s="865" t="s">
        <v>20</v>
      </c>
      <c r="M4" s="867" t="s">
        <v>21</v>
      </c>
      <c r="N4" s="868"/>
      <c r="O4" s="869" t="s">
        <v>14</v>
      </c>
      <c r="P4" s="869" t="s">
        <v>15</v>
      </c>
      <c r="Q4" s="869" t="s">
        <v>16</v>
      </c>
      <c r="R4" s="863"/>
    </row>
    <row r="5" spans="1:18" ht="142.5" customHeight="1">
      <c r="A5" s="874"/>
      <c r="B5" s="874"/>
      <c r="C5" s="874"/>
      <c r="D5" s="873"/>
      <c r="E5" s="873"/>
      <c r="F5" s="873"/>
      <c r="G5" s="873"/>
      <c r="H5" s="873"/>
      <c r="I5" s="873"/>
      <c r="J5" s="883"/>
      <c r="K5" s="873"/>
      <c r="L5" s="866"/>
      <c r="M5" s="559" t="s">
        <v>12</v>
      </c>
      <c r="N5" s="559" t="s">
        <v>13</v>
      </c>
      <c r="O5" s="870"/>
      <c r="P5" s="870"/>
      <c r="Q5" s="870"/>
      <c r="R5" s="864"/>
    </row>
    <row r="6" spans="1:18" ht="15.75" customHeight="1">
      <c r="A6" s="857" t="s">
        <v>24</v>
      </c>
      <c r="B6" s="858"/>
      <c r="C6" s="858"/>
      <c r="D6" s="858"/>
      <c r="E6" s="858"/>
      <c r="F6" s="858"/>
      <c r="G6" s="858"/>
      <c r="H6" s="858"/>
      <c r="I6" s="858"/>
      <c r="J6" s="858"/>
      <c r="K6" s="858"/>
      <c r="L6" s="858"/>
      <c r="M6" s="858"/>
      <c r="N6" s="858"/>
      <c r="O6" s="858"/>
      <c r="P6" s="858"/>
      <c r="Q6" s="858"/>
      <c r="R6" s="859"/>
    </row>
    <row r="7" spans="1:18" ht="15.75" customHeight="1">
      <c r="A7" s="887" t="s">
        <v>623</v>
      </c>
      <c r="B7" s="888"/>
      <c r="C7" s="888"/>
      <c r="D7" s="888"/>
      <c r="E7" s="888"/>
      <c r="F7" s="888"/>
      <c r="G7" s="888"/>
      <c r="H7" s="888"/>
      <c r="I7" s="888"/>
      <c r="J7" s="888"/>
      <c r="K7" s="889"/>
      <c r="L7" s="560"/>
      <c r="M7" s="560">
        <v>65000000</v>
      </c>
      <c r="N7" s="560"/>
      <c r="O7" s="561"/>
      <c r="P7" s="562"/>
      <c r="Q7" s="562"/>
      <c r="R7" s="563"/>
    </row>
    <row r="8" spans="1:18" ht="111" customHeight="1">
      <c r="A8" s="356">
        <v>1</v>
      </c>
      <c r="B8" s="564" t="s">
        <v>28</v>
      </c>
      <c r="C8" s="565" t="s">
        <v>47</v>
      </c>
      <c r="D8" s="565" t="s">
        <v>926</v>
      </c>
      <c r="E8" s="565">
        <v>11947.5</v>
      </c>
      <c r="F8" s="566" t="s">
        <v>645</v>
      </c>
      <c r="G8" s="566">
        <v>44805</v>
      </c>
      <c r="H8" s="567">
        <v>23094.452399999998</v>
      </c>
      <c r="I8" s="568" t="s">
        <v>646</v>
      </c>
      <c r="J8" s="709" t="s">
        <v>967</v>
      </c>
      <c r="K8" s="569" t="s">
        <v>538</v>
      </c>
      <c r="L8" s="567">
        <v>15935.17166</v>
      </c>
      <c r="M8" s="570">
        <v>15457.1165</v>
      </c>
      <c r="N8" s="570">
        <v>478.05516</v>
      </c>
      <c r="O8" s="571">
        <v>0</v>
      </c>
      <c r="P8" s="571">
        <v>0</v>
      </c>
      <c r="Q8" s="572"/>
      <c r="R8" s="569"/>
    </row>
    <row r="9" spans="1:18" ht="108.75" customHeight="1">
      <c r="A9" s="356">
        <v>2</v>
      </c>
      <c r="B9" s="564" t="s">
        <v>33</v>
      </c>
      <c r="C9" s="565" t="s">
        <v>48</v>
      </c>
      <c r="D9" s="565" t="s">
        <v>926</v>
      </c>
      <c r="E9" s="565">
        <v>2272.8000000000002</v>
      </c>
      <c r="F9" s="566" t="s">
        <v>647</v>
      </c>
      <c r="G9" s="566">
        <v>44772</v>
      </c>
      <c r="H9" s="573">
        <v>3660.6696000000002</v>
      </c>
      <c r="I9" s="568" t="s">
        <v>648</v>
      </c>
      <c r="J9" s="709" t="s">
        <v>968</v>
      </c>
      <c r="K9" s="569" t="s">
        <v>539</v>
      </c>
      <c r="L9" s="573">
        <v>3642.36625</v>
      </c>
      <c r="M9" s="574">
        <v>3533.0949999999998</v>
      </c>
      <c r="N9" s="575">
        <v>109.27124999999999</v>
      </c>
      <c r="O9" s="571">
        <v>0</v>
      </c>
      <c r="P9" s="571">
        <v>0</v>
      </c>
      <c r="Q9" s="356"/>
      <c r="R9" s="569"/>
    </row>
    <row r="10" spans="1:18" ht="150" customHeight="1">
      <c r="A10" s="576">
        <v>3</v>
      </c>
      <c r="B10" s="577" t="s">
        <v>34</v>
      </c>
      <c r="C10" s="565" t="s">
        <v>49</v>
      </c>
      <c r="D10" s="565" t="s">
        <v>926</v>
      </c>
      <c r="E10" s="577">
        <v>2321.4</v>
      </c>
      <c r="F10" s="566">
        <v>44743</v>
      </c>
      <c r="G10" s="566">
        <v>44804</v>
      </c>
      <c r="H10" s="578">
        <v>2424.5207999999998</v>
      </c>
      <c r="I10" s="569" t="s">
        <v>969</v>
      </c>
      <c r="J10" s="709" t="s">
        <v>970</v>
      </c>
      <c r="K10" s="569" t="s">
        <v>701</v>
      </c>
      <c r="L10" s="578">
        <v>2424.5207999999998</v>
      </c>
      <c r="M10" s="579">
        <v>2351.7849999999999</v>
      </c>
      <c r="N10" s="579">
        <v>72.735799999999998</v>
      </c>
      <c r="O10" s="571">
        <v>0</v>
      </c>
      <c r="P10" s="571">
        <v>0</v>
      </c>
      <c r="Q10" s="571"/>
      <c r="R10" s="580"/>
    </row>
    <row r="11" spans="1:18" ht="109.5" customHeight="1">
      <c r="A11" s="576">
        <v>4</v>
      </c>
      <c r="B11" s="581" t="s">
        <v>35</v>
      </c>
      <c r="C11" s="565" t="s">
        <v>49</v>
      </c>
      <c r="D11" s="565" t="s">
        <v>926</v>
      </c>
      <c r="E11" s="577">
        <v>2314.8000000000002</v>
      </c>
      <c r="F11" s="566">
        <v>44690</v>
      </c>
      <c r="G11" s="566">
        <v>44742</v>
      </c>
      <c r="H11" s="582">
        <v>2417.6280000000002</v>
      </c>
      <c r="I11" s="569" t="s">
        <v>971</v>
      </c>
      <c r="J11" s="709" t="s">
        <v>970</v>
      </c>
      <c r="K11" s="569" t="s">
        <v>701</v>
      </c>
      <c r="L11" s="582">
        <v>2417.6280000000002</v>
      </c>
      <c r="M11" s="579">
        <v>2345.0990000000002</v>
      </c>
      <c r="N11" s="579">
        <v>72.528999999999996</v>
      </c>
      <c r="O11" s="571">
        <v>0</v>
      </c>
      <c r="P11" s="571">
        <v>0</v>
      </c>
      <c r="Q11" s="571"/>
      <c r="R11" s="580"/>
    </row>
    <row r="12" spans="1:18" ht="150" customHeight="1">
      <c r="A12" s="356">
        <v>5</v>
      </c>
      <c r="B12" s="577" t="s">
        <v>36</v>
      </c>
      <c r="C12" s="583" t="s">
        <v>50</v>
      </c>
      <c r="D12" s="583" t="s">
        <v>56</v>
      </c>
      <c r="E12" s="584">
        <v>1</v>
      </c>
      <c r="F12" s="566">
        <v>44726</v>
      </c>
      <c r="G12" s="566">
        <v>44804</v>
      </c>
      <c r="H12" s="585">
        <v>5276.3904000000002</v>
      </c>
      <c r="I12" s="569" t="s">
        <v>972</v>
      </c>
      <c r="J12" s="709" t="s">
        <v>973</v>
      </c>
      <c r="K12" s="569" t="s">
        <v>538</v>
      </c>
      <c r="L12" s="567">
        <v>5276.3904000000002</v>
      </c>
      <c r="M12" s="570">
        <v>5118.098</v>
      </c>
      <c r="N12" s="570">
        <v>158.29239999999999</v>
      </c>
      <c r="O12" s="571">
        <v>0</v>
      </c>
      <c r="P12" s="571">
        <v>0</v>
      </c>
      <c r="Q12" s="571"/>
      <c r="R12" s="580"/>
    </row>
    <row r="13" spans="1:18" ht="150" customHeight="1">
      <c r="A13" s="586">
        <v>6</v>
      </c>
      <c r="B13" s="564" t="s">
        <v>37</v>
      </c>
      <c r="C13" s="577" t="s">
        <v>51</v>
      </c>
      <c r="D13" s="577" t="s">
        <v>926</v>
      </c>
      <c r="E13" s="577">
        <v>1362</v>
      </c>
      <c r="F13" s="566">
        <v>44757</v>
      </c>
      <c r="G13" s="566">
        <v>44772</v>
      </c>
      <c r="H13" s="587">
        <v>2106.81</v>
      </c>
      <c r="I13" s="569" t="s">
        <v>974</v>
      </c>
      <c r="J13" s="709" t="s">
        <v>975</v>
      </c>
      <c r="K13" s="569" t="s">
        <v>539</v>
      </c>
      <c r="L13" s="588">
        <v>2075.2078499999998</v>
      </c>
      <c r="M13" s="570">
        <v>2012.951</v>
      </c>
      <c r="N13" s="570">
        <v>62.25685</v>
      </c>
      <c r="O13" s="571">
        <v>0</v>
      </c>
      <c r="P13" s="571">
        <v>0</v>
      </c>
      <c r="Q13" s="571"/>
      <c r="R13" s="580"/>
    </row>
    <row r="14" spans="1:18" ht="105">
      <c r="A14" s="589">
        <v>7</v>
      </c>
      <c r="B14" s="564" t="s">
        <v>38</v>
      </c>
      <c r="C14" s="565" t="s">
        <v>51</v>
      </c>
      <c r="D14" s="565" t="s">
        <v>926</v>
      </c>
      <c r="E14" s="565">
        <v>1362</v>
      </c>
      <c r="F14" s="566">
        <v>44653</v>
      </c>
      <c r="G14" s="566">
        <v>44715</v>
      </c>
      <c r="H14" s="590">
        <v>2106.81</v>
      </c>
      <c r="I14" s="569" t="s">
        <v>976</v>
      </c>
      <c r="J14" s="709" t="s">
        <v>968</v>
      </c>
      <c r="K14" s="569" t="s">
        <v>649</v>
      </c>
      <c r="L14" s="591">
        <v>1664.3798999999999</v>
      </c>
      <c r="M14" s="592">
        <v>1614.4480000000001</v>
      </c>
      <c r="N14" s="590">
        <v>49.931899999999999</v>
      </c>
      <c r="O14" s="571">
        <v>0</v>
      </c>
      <c r="P14" s="571">
        <v>0</v>
      </c>
      <c r="Q14" s="356"/>
      <c r="R14" s="580"/>
    </row>
    <row r="15" spans="1:18" ht="102" customHeight="1">
      <c r="A15" s="356">
        <v>8</v>
      </c>
      <c r="B15" s="564" t="s">
        <v>39</v>
      </c>
      <c r="C15" s="565" t="s">
        <v>650</v>
      </c>
      <c r="D15" s="565" t="s">
        <v>926</v>
      </c>
      <c r="E15" s="565">
        <v>786</v>
      </c>
      <c r="F15" s="566" t="s">
        <v>977</v>
      </c>
      <c r="G15" s="566">
        <v>44805</v>
      </c>
      <c r="H15" s="593">
        <v>2000</v>
      </c>
      <c r="I15" s="710" t="s">
        <v>978</v>
      </c>
      <c r="J15" s="710" t="s">
        <v>865</v>
      </c>
      <c r="K15" s="710" t="s">
        <v>979</v>
      </c>
      <c r="L15" s="593">
        <v>1483.9921999999999</v>
      </c>
      <c r="M15" s="594">
        <v>1439.472</v>
      </c>
      <c r="N15" s="593">
        <v>44.520200000000003</v>
      </c>
      <c r="O15" s="571">
        <v>0</v>
      </c>
      <c r="P15" s="571">
        <v>0</v>
      </c>
      <c r="Q15" s="356"/>
      <c r="R15" s="580" t="s">
        <v>651</v>
      </c>
    </row>
    <row r="16" spans="1:18" ht="150" customHeight="1">
      <c r="A16" s="595">
        <v>9</v>
      </c>
      <c r="B16" s="564" t="s">
        <v>27</v>
      </c>
      <c r="C16" s="565" t="s">
        <v>52</v>
      </c>
      <c r="D16" s="565" t="s">
        <v>926</v>
      </c>
      <c r="E16" s="565">
        <v>1164</v>
      </c>
      <c r="F16" s="566">
        <v>44735</v>
      </c>
      <c r="G16" s="566">
        <v>44779</v>
      </c>
      <c r="H16" s="593">
        <v>1800.5340000000001</v>
      </c>
      <c r="I16" s="569" t="s">
        <v>980</v>
      </c>
      <c r="J16" s="709" t="s">
        <v>981</v>
      </c>
      <c r="K16" s="569" t="s">
        <v>649</v>
      </c>
      <c r="L16" s="567">
        <v>1728.5126299999999</v>
      </c>
      <c r="M16" s="570">
        <v>1676.6569999999999</v>
      </c>
      <c r="N16" s="570">
        <v>51.855629999999998</v>
      </c>
      <c r="O16" s="571">
        <v>0</v>
      </c>
      <c r="P16" s="571">
        <v>0</v>
      </c>
      <c r="Q16" s="356"/>
      <c r="R16" s="580"/>
    </row>
    <row r="17" spans="1:18" ht="105">
      <c r="A17" s="589">
        <v>10</v>
      </c>
      <c r="B17" s="564" t="s">
        <v>40</v>
      </c>
      <c r="C17" s="565" t="s">
        <v>53</v>
      </c>
      <c r="D17" s="565" t="s">
        <v>926</v>
      </c>
      <c r="E17" s="565">
        <v>1008</v>
      </c>
      <c r="F17" s="566">
        <v>44718</v>
      </c>
      <c r="G17" s="566">
        <v>44804</v>
      </c>
      <c r="H17" s="590">
        <v>1559.2260000000001</v>
      </c>
      <c r="I17" s="569" t="s">
        <v>976</v>
      </c>
      <c r="J17" s="709" t="s">
        <v>968</v>
      </c>
      <c r="K17" s="569" t="s">
        <v>649</v>
      </c>
      <c r="L17" s="591">
        <v>1231.78854</v>
      </c>
      <c r="M17" s="592">
        <v>1194.8340000000001</v>
      </c>
      <c r="N17" s="591">
        <v>36.954540000000001</v>
      </c>
      <c r="O17" s="571">
        <v>0</v>
      </c>
      <c r="P17" s="571">
        <v>0</v>
      </c>
      <c r="Q17" s="571"/>
      <c r="R17" s="580"/>
    </row>
    <row r="18" spans="1:18" ht="150" customHeight="1">
      <c r="A18" s="586">
        <v>11</v>
      </c>
      <c r="B18" s="564" t="s">
        <v>41</v>
      </c>
      <c r="C18" s="577" t="s">
        <v>48</v>
      </c>
      <c r="D18" s="577" t="s">
        <v>926</v>
      </c>
      <c r="E18" s="577">
        <v>1362</v>
      </c>
      <c r="F18" s="566">
        <v>44732</v>
      </c>
      <c r="G18" s="566">
        <v>44742</v>
      </c>
      <c r="H18" s="587">
        <v>2106.81</v>
      </c>
      <c r="I18" s="569" t="s">
        <v>974</v>
      </c>
      <c r="J18" s="709" t="s">
        <v>975</v>
      </c>
      <c r="K18" s="569" t="s">
        <v>539</v>
      </c>
      <c r="L18" s="596">
        <v>2106.81</v>
      </c>
      <c r="M18" s="570">
        <v>2043.605</v>
      </c>
      <c r="N18" s="570">
        <v>63.204999999999998</v>
      </c>
      <c r="O18" s="571">
        <v>0</v>
      </c>
      <c r="P18" s="571">
        <v>0</v>
      </c>
      <c r="Q18" s="571"/>
      <c r="R18" s="580"/>
    </row>
    <row r="19" spans="1:18" ht="150" customHeight="1">
      <c r="A19" s="595">
        <v>12</v>
      </c>
      <c r="B19" s="577" t="s">
        <v>42</v>
      </c>
      <c r="C19" s="565" t="s">
        <v>49</v>
      </c>
      <c r="D19" s="565" t="s">
        <v>926</v>
      </c>
      <c r="E19" s="565">
        <v>1458</v>
      </c>
      <c r="F19" s="566">
        <v>44749</v>
      </c>
      <c r="G19" s="566">
        <v>44804</v>
      </c>
      <c r="H19" s="593">
        <v>1571.4780000000001</v>
      </c>
      <c r="I19" s="569" t="s">
        <v>980</v>
      </c>
      <c r="J19" s="709" t="s">
        <v>981</v>
      </c>
      <c r="K19" s="569" t="s">
        <v>649</v>
      </c>
      <c r="L19" s="567">
        <v>1508.61888</v>
      </c>
      <c r="M19" s="592">
        <v>1463.36</v>
      </c>
      <c r="N19" s="570">
        <v>45.258879999999998</v>
      </c>
      <c r="O19" s="571">
        <v>0</v>
      </c>
      <c r="P19" s="571">
        <v>0</v>
      </c>
      <c r="Q19" s="356"/>
      <c r="R19" s="580"/>
    </row>
    <row r="20" spans="1:18" ht="150" customHeight="1">
      <c r="A20" s="586">
        <v>13</v>
      </c>
      <c r="B20" s="577" t="s">
        <v>43</v>
      </c>
      <c r="C20" s="565" t="s">
        <v>54</v>
      </c>
      <c r="D20" s="565" t="s">
        <v>926</v>
      </c>
      <c r="E20" s="577">
        <v>2800</v>
      </c>
      <c r="F20" s="566">
        <v>44737</v>
      </c>
      <c r="G20" s="566">
        <v>44742</v>
      </c>
      <c r="H20" s="587">
        <v>1037.6196</v>
      </c>
      <c r="I20" s="569" t="s">
        <v>974</v>
      </c>
      <c r="J20" s="709" t="s">
        <v>975</v>
      </c>
      <c r="K20" s="569" t="s">
        <v>539</v>
      </c>
      <c r="L20" s="597">
        <v>1022.0553</v>
      </c>
      <c r="M20" s="570">
        <v>991.39300000000003</v>
      </c>
      <c r="N20" s="570">
        <v>30.662299999999998</v>
      </c>
      <c r="O20" s="571">
        <v>0</v>
      </c>
      <c r="P20" s="571">
        <v>0</v>
      </c>
      <c r="Q20" s="356"/>
      <c r="R20" s="580"/>
    </row>
    <row r="21" spans="1:18" ht="150" customHeight="1">
      <c r="A21" s="595">
        <v>14</v>
      </c>
      <c r="B21" s="577" t="s">
        <v>26</v>
      </c>
      <c r="C21" s="565" t="s">
        <v>29</v>
      </c>
      <c r="D21" s="565" t="s">
        <v>926</v>
      </c>
      <c r="E21" s="565">
        <v>276</v>
      </c>
      <c r="F21" s="566">
        <v>44716</v>
      </c>
      <c r="G21" s="566">
        <v>44762</v>
      </c>
      <c r="H21" s="593">
        <v>398.61959999999999</v>
      </c>
      <c r="I21" s="569" t="s">
        <v>980</v>
      </c>
      <c r="J21" s="709" t="s">
        <v>981</v>
      </c>
      <c r="K21" s="569" t="s">
        <v>649</v>
      </c>
      <c r="L21" s="591">
        <v>382.67480999999998</v>
      </c>
      <c r="M21" s="592">
        <v>371.19400000000002</v>
      </c>
      <c r="N21" s="598">
        <v>11.48081</v>
      </c>
      <c r="O21" s="571">
        <v>0</v>
      </c>
      <c r="P21" s="571">
        <v>0</v>
      </c>
      <c r="Q21" s="571"/>
      <c r="R21" s="580"/>
    </row>
    <row r="22" spans="1:18" ht="118.5" customHeight="1">
      <c r="A22" s="356">
        <v>15</v>
      </c>
      <c r="B22" s="599" t="s">
        <v>44</v>
      </c>
      <c r="C22" s="600" t="s">
        <v>55</v>
      </c>
      <c r="D22" s="565" t="s">
        <v>926</v>
      </c>
      <c r="E22" s="601">
        <v>6339</v>
      </c>
      <c r="F22" s="566" t="s">
        <v>652</v>
      </c>
      <c r="G22" s="566">
        <v>44804</v>
      </c>
      <c r="H22" s="602">
        <v>10141.3716</v>
      </c>
      <c r="I22" s="603" t="s">
        <v>653</v>
      </c>
      <c r="J22" s="709" t="s">
        <v>982</v>
      </c>
      <c r="K22" s="569" t="s">
        <v>539</v>
      </c>
      <c r="L22" s="567">
        <v>10090.66474</v>
      </c>
      <c r="M22" s="592">
        <v>9787.9439999999995</v>
      </c>
      <c r="N22" s="570">
        <v>302.72073999999998</v>
      </c>
      <c r="O22" s="571">
        <v>0</v>
      </c>
      <c r="P22" s="571">
        <v>0</v>
      </c>
      <c r="Q22" s="356"/>
      <c r="R22" s="569"/>
    </row>
    <row r="23" spans="1:18" ht="162">
      <c r="A23" s="356">
        <v>16</v>
      </c>
      <c r="B23" s="599" t="s">
        <v>863</v>
      </c>
      <c r="C23" s="600" t="s">
        <v>864</v>
      </c>
      <c r="D23" s="565" t="s">
        <v>611</v>
      </c>
      <c r="E23" s="601">
        <v>1</v>
      </c>
      <c r="F23" s="566" t="s">
        <v>983</v>
      </c>
      <c r="G23" s="566" t="s">
        <v>984</v>
      </c>
      <c r="H23" s="602">
        <v>2154.64</v>
      </c>
      <c r="I23" s="605" t="s">
        <v>985</v>
      </c>
      <c r="J23" s="709" t="s">
        <v>865</v>
      </c>
      <c r="K23" s="569" t="s">
        <v>872</v>
      </c>
      <c r="L23" s="602">
        <v>2154.64</v>
      </c>
      <c r="M23" s="592">
        <v>2000</v>
      </c>
      <c r="N23" s="592">
        <v>154.63999999999999</v>
      </c>
      <c r="O23" s="571">
        <v>0</v>
      </c>
      <c r="P23" s="571">
        <v>0</v>
      </c>
      <c r="Q23" s="356"/>
      <c r="R23" s="569" t="s">
        <v>867</v>
      </c>
    </row>
    <row r="24" spans="1:18" ht="187.5" customHeight="1">
      <c r="A24" s="356">
        <v>17</v>
      </c>
      <c r="B24" s="599" t="s">
        <v>868</v>
      </c>
      <c r="C24" s="600" t="s">
        <v>864</v>
      </c>
      <c r="D24" s="565" t="s">
        <v>611</v>
      </c>
      <c r="E24" s="601">
        <v>1</v>
      </c>
      <c r="F24" s="604" t="s">
        <v>869</v>
      </c>
      <c r="G24" s="604" t="s">
        <v>870</v>
      </c>
      <c r="H24" s="596">
        <v>1579</v>
      </c>
      <c r="I24" s="605" t="s">
        <v>871</v>
      </c>
      <c r="J24" s="709" t="s">
        <v>865</v>
      </c>
      <c r="K24" s="569" t="s">
        <v>872</v>
      </c>
      <c r="L24" s="596">
        <v>1579</v>
      </c>
      <c r="M24" s="592">
        <v>1500</v>
      </c>
      <c r="N24" s="592">
        <v>79</v>
      </c>
      <c r="O24" s="571">
        <v>0</v>
      </c>
      <c r="P24" s="571">
        <v>0</v>
      </c>
      <c r="Q24" s="356"/>
      <c r="R24" s="569"/>
    </row>
    <row r="25" spans="1:18" ht="202.5">
      <c r="A25" s="356">
        <v>18</v>
      </c>
      <c r="B25" s="599" t="s">
        <v>873</v>
      </c>
      <c r="C25" s="600" t="s">
        <v>864</v>
      </c>
      <c r="D25" s="565" t="s">
        <v>611</v>
      </c>
      <c r="E25" s="601">
        <v>1</v>
      </c>
      <c r="F25" s="566">
        <v>44616</v>
      </c>
      <c r="G25" s="566" t="s">
        <v>874</v>
      </c>
      <c r="H25" s="567">
        <v>1546.3920000000001</v>
      </c>
      <c r="I25" s="606" t="s">
        <v>875</v>
      </c>
      <c r="J25" s="709" t="s">
        <v>865</v>
      </c>
      <c r="K25" s="569" t="s">
        <v>866</v>
      </c>
      <c r="L25" s="567">
        <v>1546.3920000000001</v>
      </c>
      <c r="M25" s="592">
        <v>1500</v>
      </c>
      <c r="N25" s="570">
        <v>46.392000000000003</v>
      </c>
      <c r="O25" s="571">
        <v>0</v>
      </c>
      <c r="P25" s="571">
        <v>0</v>
      </c>
      <c r="Q25" s="356"/>
      <c r="R25" s="569"/>
    </row>
    <row r="26" spans="1:18" ht="21.75" customHeight="1">
      <c r="A26" s="877" t="s">
        <v>45</v>
      </c>
      <c r="B26" s="878"/>
      <c r="C26" s="878"/>
      <c r="D26" s="878"/>
      <c r="E26" s="878"/>
      <c r="F26" s="878"/>
      <c r="G26" s="878"/>
      <c r="H26" s="878"/>
      <c r="I26" s="878"/>
      <c r="J26" s="878"/>
      <c r="K26" s="878"/>
      <c r="L26" s="878"/>
      <c r="M26" s="878"/>
      <c r="N26" s="878"/>
      <c r="O26" s="878"/>
      <c r="P26" s="878"/>
      <c r="Q26" s="878"/>
      <c r="R26" s="879"/>
    </row>
    <row r="27" spans="1:18" ht="81">
      <c r="A27" s="356">
        <v>1</v>
      </c>
      <c r="B27" s="607" t="s">
        <v>589</v>
      </c>
      <c r="C27" s="608" t="s">
        <v>22</v>
      </c>
      <c r="D27" s="565" t="s">
        <v>121</v>
      </c>
      <c r="E27" s="609">
        <v>312.5</v>
      </c>
      <c r="F27" s="610" t="s">
        <v>32</v>
      </c>
      <c r="G27" s="610">
        <v>44804</v>
      </c>
      <c r="H27" s="611">
        <v>4004.2460000000001</v>
      </c>
      <c r="I27" s="356" t="s">
        <v>25</v>
      </c>
      <c r="J27" s="606" t="s">
        <v>986</v>
      </c>
      <c r="K27" s="356" t="s">
        <v>25</v>
      </c>
      <c r="L27" s="611">
        <v>4004.2460000000001</v>
      </c>
      <c r="M27" s="571">
        <v>2722.8870000000002</v>
      </c>
      <c r="N27" s="571">
        <v>1281.3589999999999</v>
      </c>
      <c r="O27" s="571">
        <v>0</v>
      </c>
      <c r="P27" s="571">
        <v>0</v>
      </c>
      <c r="Q27" s="356"/>
      <c r="R27" s="606" t="s">
        <v>986</v>
      </c>
    </row>
    <row r="28" spans="1:18" ht="105">
      <c r="A28" s="356">
        <v>2</v>
      </c>
      <c r="B28" s="612" t="s">
        <v>46</v>
      </c>
      <c r="C28" s="608" t="s">
        <v>22</v>
      </c>
      <c r="D28" s="565" t="s">
        <v>610</v>
      </c>
      <c r="E28" s="613">
        <v>8095</v>
      </c>
      <c r="F28" s="610">
        <v>44690</v>
      </c>
      <c r="G28" s="610">
        <v>44804</v>
      </c>
      <c r="H28" s="611">
        <v>13900.273999999999</v>
      </c>
      <c r="I28" s="569" t="s">
        <v>987</v>
      </c>
      <c r="J28" s="709" t="s">
        <v>988</v>
      </c>
      <c r="K28" s="569" t="s">
        <v>701</v>
      </c>
      <c r="L28" s="573">
        <v>11676.230240000001</v>
      </c>
      <c r="M28" s="574">
        <v>8173.3609999999999</v>
      </c>
      <c r="N28" s="614">
        <v>3502.86924</v>
      </c>
      <c r="O28" s="571">
        <v>0</v>
      </c>
      <c r="P28" s="571">
        <v>0</v>
      </c>
      <c r="Q28" s="356"/>
      <c r="R28" s="606"/>
    </row>
    <row r="29" spans="1:18" ht="81">
      <c r="A29" s="356">
        <v>2</v>
      </c>
      <c r="B29" s="711"/>
      <c r="C29" s="608" t="s">
        <v>22</v>
      </c>
      <c r="D29" s="565" t="s">
        <v>989</v>
      </c>
      <c r="E29" s="615"/>
      <c r="F29" s="610" t="s">
        <v>32</v>
      </c>
      <c r="G29" s="610">
        <v>44806</v>
      </c>
      <c r="H29" s="615"/>
      <c r="I29" s="356" t="s">
        <v>25</v>
      </c>
      <c r="J29" s="356"/>
      <c r="K29" s="356" t="s">
        <v>25</v>
      </c>
      <c r="L29" s="615"/>
      <c r="M29" s="615"/>
      <c r="N29" s="615"/>
      <c r="O29" s="615"/>
      <c r="P29" s="615"/>
      <c r="Q29" s="615"/>
      <c r="R29" s="603"/>
    </row>
    <row r="30" spans="1:18" ht="81">
      <c r="A30" s="356">
        <v>3</v>
      </c>
      <c r="B30" s="711"/>
      <c r="C30" s="608" t="s">
        <v>22</v>
      </c>
      <c r="D30" s="565" t="s">
        <v>990</v>
      </c>
      <c r="E30" s="615"/>
      <c r="F30" s="610" t="s">
        <v>32</v>
      </c>
      <c r="G30" s="610">
        <v>44807</v>
      </c>
      <c r="H30" s="615"/>
      <c r="I30" s="356" t="s">
        <v>25</v>
      </c>
      <c r="J30" s="356"/>
      <c r="K30" s="356" t="s">
        <v>25</v>
      </c>
      <c r="L30" s="615"/>
      <c r="M30" s="615"/>
      <c r="N30" s="615"/>
      <c r="O30" s="615"/>
      <c r="P30" s="615"/>
      <c r="Q30" s="615"/>
      <c r="R30" s="603"/>
    </row>
    <row r="31" spans="1:18" ht="121.5" customHeight="1">
      <c r="A31" s="712" t="s">
        <v>430</v>
      </c>
      <c r="B31" s="713"/>
      <c r="C31" s="608" t="s">
        <v>22</v>
      </c>
      <c r="D31" s="565" t="s">
        <v>991</v>
      </c>
      <c r="E31" s="712"/>
      <c r="F31" s="610" t="s">
        <v>32</v>
      </c>
      <c r="G31" s="610">
        <v>44808</v>
      </c>
      <c r="H31" s="712"/>
      <c r="I31" s="356" t="s">
        <v>25</v>
      </c>
      <c r="J31" s="356"/>
      <c r="K31" s="356" t="s">
        <v>25</v>
      </c>
      <c r="L31" s="712"/>
      <c r="M31" s="712"/>
      <c r="N31" s="712"/>
      <c r="O31" s="712"/>
      <c r="P31" s="712"/>
      <c r="Q31" s="712"/>
      <c r="R31" s="714"/>
    </row>
    <row r="32" spans="1:18" ht="81">
      <c r="A32" s="615">
        <v>1</v>
      </c>
      <c r="B32" s="711"/>
      <c r="C32" s="608" t="s">
        <v>22</v>
      </c>
      <c r="D32" s="565" t="s">
        <v>992</v>
      </c>
      <c r="E32" s="615"/>
      <c r="F32" s="610" t="s">
        <v>32</v>
      </c>
      <c r="G32" s="610">
        <v>44809</v>
      </c>
      <c r="H32" s="615"/>
      <c r="I32" s="356" t="s">
        <v>25</v>
      </c>
      <c r="J32" s="356"/>
      <c r="K32" s="356" t="s">
        <v>25</v>
      </c>
      <c r="L32" s="615"/>
      <c r="M32" s="615"/>
      <c r="N32" s="615"/>
      <c r="O32" s="615"/>
      <c r="P32" s="615"/>
      <c r="Q32" s="615"/>
      <c r="R32" s="603"/>
    </row>
    <row r="33" spans="1:18" ht="81">
      <c r="A33" s="615">
        <v>2</v>
      </c>
      <c r="B33" s="711"/>
      <c r="C33" s="608" t="s">
        <v>22</v>
      </c>
      <c r="D33" s="565" t="s">
        <v>993</v>
      </c>
      <c r="E33" s="615"/>
      <c r="F33" s="610" t="s">
        <v>32</v>
      </c>
      <c r="G33" s="610">
        <v>44810</v>
      </c>
      <c r="H33" s="615"/>
      <c r="I33" s="356" t="s">
        <v>25</v>
      </c>
      <c r="J33" s="356"/>
      <c r="K33" s="356" t="s">
        <v>25</v>
      </c>
      <c r="L33" s="615"/>
      <c r="M33" s="615"/>
      <c r="N33" s="615"/>
      <c r="O33" s="615"/>
      <c r="P33" s="615"/>
      <c r="Q33" s="615"/>
      <c r="R33" s="603"/>
    </row>
    <row r="34" spans="1:18" ht="81">
      <c r="A34" s="615"/>
      <c r="B34" s="711"/>
      <c r="C34" s="608" t="s">
        <v>22</v>
      </c>
      <c r="D34" s="565" t="s">
        <v>994</v>
      </c>
      <c r="E34" s="615"/>
      <c r="F34" s="610" t="s">
        <v>32</v>
      </c>
      <c r="G34" s="610">
        <v>44811</v>
      </c>
      <c r="H34" s="615"/>
      <c r="I34" s="356" t="s">
        <v>25</v>
      </c>
      <c r="J34" s="356"/>
      <c r="K34" s="356" t="s">
        <v>25</v>
      </c>
      <c r="L34" s="615"/>
      <c r="M34" s="615"/>
      <c r="N34" s="615"/>
      <c r="O34" s="615"/>
      <c r="P34" s="615"/>
      <c r="Q34" s="615"/>
      <c r="R34" s="603"/>
    </row>
    <row r="35" spans="1:18" ht="81">
      <c r="A35" s="615">
        <v>3</v>
      </c>
      <c r="B35" s="616" t="s">
        <v>590</v>
      </c>
      <c r="C35" s="608" t="s">
        <v>22</v>
      </c>
      <c r="D35" s="565" t="s">
        <v>927</v>
      </c>
      <c r="E35" s="615">
        <v>1123</v>
      </c>
      <c r="F35" s="610" t="s">
        <v>32</v>
      </c>
      <c r="G35" s="610">
        <v>44812</v>
      </c>
      <c r="H35" s="615">
        <v>2310.7310000000002</v>
      </c>
      <c r="I35" s="356" t="s">
        <v>25</v>
      </c>
      <c r="J35" s="606" t="s">
        <v>986</v>
      </c>
      <c r="K35" s="356" t="s">
        <v>25</v>
      </c>
      <c r="L35" s="615">
        <v>2310.7310000000002</v>
      </c>
      <c r="M35" s="615">
        <v>1119.2860000000001</v>
      </c>
      <c r="N35" s="615">
        <v>1191.4449999999999</v>
      </c>
      <c r="O35" s="615"/>
      <c r="P35" s="615"/>
      <c r="Q35" s="615"/>
      <c r="R35" s="606" t="s">
        <v>986</v>
      </c>
    </row>
    <row r="36" spans="1:18">
      <c r="A36" s="875" t="s">
        <v>430</v>
      </c>
      <c r="B36" s="876"/>
      <c r="C36" s="876"/>
      <c r="D36" s="876"/>
      <c r="E36" s="876"/>
      <c r="F36" s="876"/>
      <c r="G36" s="876"/>
      <c r="H36" s="876"/>
      <c r="I36" s="876"/>
      <c r="J36" s="876"/>
      <c r="K36" s="876"/>
      <c r="L36" s="876"/>
      <c r="M36" s="876"/>
      <c r="N36" s="876"/>
      <c r="O36" s="876"/>
      <c r="P36" s="876"/>
      <c r="Q36" s="876"/>
      <c r="R36" s="876"/>
    </row>
    <row r="37" spans="1:18" ht="121.5">
      <c r="A37" s="356">
        <v>1</v>
      </c>
      <c r="B37" s="617" t="s">
        <v>591</v>
      </c>
      <c r="C37" s="618" t="s">
        <v>606</v>
      </c>
      <c r="D37" s="583" t="s">
        <v>926</v>
      </c>
      <c r="E37" s="618">
        <v>2388</v>
      </c>
      <c r="F37" s="619"/>
      <c r="G37" s="620">
        <v>44865</v>
      </c>
      <c r="H37" s="618">
        <v>1302.694</v>
      </c>
      <c r="I37" s="621"/>
      <c r="J37" s="621"/>
      <c r="K37" s="621"/>
      <c r="L37" s="618" t="s">
        <v>607</v>
      </c>
      <c r="M37" s="618">
        <v>651.34699999999998</v>
      </c>
      <c r="N37" s="618">
        <v>651.34699999999998</v>
      </c>
      <c r="O37" s="618">
        <v>0</v>
      </c>
      <c r="P37" s="618">
        <v>0</v>
      </c>
      <c r="Q37" s="618">
        <v>0</v>
      </c>
      <c r="R37" s="622" t="s">
        <v>608</v>
      </c>
    </row>
    <row r="38" spans="1:18" ht="84">
      <c r="A38" s="356">
        <v>2</v>
      </c>
      <c r="B38" s="617" t="s">
        <v>592</v>
      </c>
      <c r="C38" s="622" t="s">
        <v>609</v>
      </c>
      <c r="D38" s="618" t="s">
        <v>611</v>
      </c>
      <c r="E38" s="618">
        <v>76</v>
      </c>
      <c r="F38" s="622"/>
      <c r="G38" s="620">
        <v>44865</v>
      </c>
      <c r="H38" s="618">
        <v>487.613</v>
      </c>
      <c r="I38" s="622"/>
      <c r="J38" s="622"/>
      <c r="K38" s="618"/>
      <c r="L38" s="618">
        <v>487.613</v>
      </c>
      <c r="M38" s="618">
        <v>243.80600000000001</v>
      </c>
      <c r="N38" s="618">
        <v>243.80699999999999</v>
      </c>
      <c r="O38" s="618">
        <v>0</v>
      </c>
      <c r="P38" s="618">
        <v>0</v>
      </c>
      <c r="Q38" s="618">
        <v>0</v>
      </c>
      <c r="R38" s="622" t="s">
        <v>928</v>
      </c>
    </row>
  </sheetData>
  <mergeCells count="26">
    <mergeCell ref="A36:R36"/>
    <mergeCell ref="A26:R26"/>
    <mergeCell ref="A1:Q2"/>
    <mergeCell ref="I3:I5"/>
    <mergeCell ref="D4:D5"/>
    <mergeCell ref="E4:E5"/>
    <mergeCell ref="F4:F5"/>
    <mergeCell ref="G4:G5"/>
    <mergeCell ref="Q4:Q5"/>
    <mergeCell ref="J3:J5"/>
    <mergeCell ref="A3:A5"/>
    <mergeCell ref="L3:N3"/>
    <mergeCell ref="O3:Q3"/>
    <mergeCell ref="B3:B5"/>
    <mergeCell ref="A6:R6"/>
    <mergeCell ref="A7:K7"/>
    <mergeCell ref="H3:H5"/>
    <mergeCell ref="C3:C5"/>
    <mergeCell ref="D3:E3"/>
    <mergeCell ref="F3:G3"/>
    <mergeCell ref="K3:K5"/>
    <mergeCell ref="R3:R5"/>
    <mergeCell ref="L4:L5"/>
    <mergeCell ref="M4:N4"/>
    <mergeCell ref="O4:O5"/>
    <mergeCell ref="P4:P5"/>
  </mergeCells>
  <hyperlinks>
    <hyperlink ref="J10" r:id="rId1"/>
    <hyperlink ref="J11" r:id="rId2"/>
    <hyperlink ref="J28" r:id="rId3"/>
    <hyperlink ref="J13" r:id="rId4"/>
    <hyperlink ref="J18" r:id="rId5"/>
    <hyperlink ref="J20" r:id="rId6"/>
    <hyperlink ref="J12" r:id="rId7"/>
    <hyperlink ref="J16" r:id="rId8"/>
    <hyperlink ref="J19" r:id="rId9"/>
    <hyperlink ref="J21" r:id="rId10"/>
    <hyperlink ref="J14" r:id="rId11"/>
    <hyperlink ref="J17" r:id="rId12"/>
    <hyperlink ref="J9" r:id="rId13"/>
    <hyperlink ref="J22" r:id="rId14"/>
    <hyperlink ref="J8" r:id="rId15"/>
  </hyperlinks>
  <pageMargins left="0.7" right="0.7" top="0.75" bottom="0.75" header="0.3" footer="0.3"/>
  <pageSetup paperSize="9" scale="64" fitToHeight="0" orientation="landscape" horizontalDpi="300" verticalDpi="300" r:id="rId16"/>
</worksheet>
</file>

<file path=xl/worksheets/sheet9.xml><?xml version="1.0" encoding="utf-8"?>
<worksheet xmlns="http://schemas.openxmlformats.org/spreadsheetml/2006/main" xmlns:r="http://schemas.openxmlformats.org/officeDocument/2006/relationships">
  <sheetPr>
    <tabColor rgb="FF00B050"/>
  </sheetPr>
  <dimension ref="A2:R29"/>
  <sheetViews>
    <sheetView tabSelected="1" topLeftCell="A4" zoomScale="85" zoomScaleNormal="85" workbookViewId="0">
      <selection activeCell="A8" sqref="A8:K8"/>
    </sheetView>
  </sheetViews>
  <sheetFormatPr defaultRowHeight="15"/>
  <cols>
    <col min="1" max="1" width="7.42578125" customWidth="1"/>
    <col min="2" max="2" width="48.140625" customWidth="1"/>
    <col min="3" max="7" width="14.28515625" customWidth="1"/>
    <col min="8" max="8" width="16.42578125" customWidth="1"/>
    <col min="9" max="9" width="17.85546875" customWidth="1"/>
    <col min="10" max="10" width="20" style="50" customWidth="1"/>
    <col min="11" max="11" width="17" customWidth="1"/>
    <col min="12" max="12" width="18.7109375" customWidth="1"/>
    <col min="13" max="13" width="21.5703125" customWidth="1"/>
    <col min="14" max="18" width="14.28515625" customWidth="1"/>
  </cols>
  <sheetData>
    <row r="2" spans="1:18">
      <c r="A2" s="801" t="s">
        <v>500</v>
      </c>
      <c r="B2" s="801"/>
      <c r="C2" s="801"/>
      <c r="D2" s="801"/>
      <c r="E2" s="801"/>
      <c r="F2" s="801"/>
      <c r="G2" s="801"/>
      <c r="H2" s="801"/>
      <c r="I2" s="801"/>
      <c r="J2" s="801"/>
      <c r="K2" s="801"/>
      <c r="L2" s="801"/>
      <c r="M2" s="801"/>
      <c r="N2" s="801"/>
      <c r="O2" s="801"/>
      <c r="P2" s="801"/>
      <c r="Q2" s="801"/>
      <c r="R2" s="30"/>
    </row>
    <row r="3" spans="1:18">
      <c r="A3" s="801"/>
      <c r="B3" s="801"/>
      <c r="C3" s="801"/>
      <c r="D3" s="801"/>
      <c r="E3" s="801"/>
      <c r="F3" s="801"/>
      <c r="G3" s="801"/>
      <c r="H3" s="801"/>
      <c r="I3" s="801"/>
      <c r="J3" s="801"/>
      <c r="K3" s="801"/>
      <c r="L3" s="801"/>
      <c r="M3" s="801"/>
      <c r="N3" s="801"/>
      <c r="O3" s="801"/>
      <c r="P3" s="801"/>
      <c r="Q3" s="801"/>
      <c r="R3" s="30"/>
    </row>
    <row r="4" spans="1:18" ht="15.75">
      <c r="A4" s="798" t="s">
        <v>0</v>
      </c>
      <c r="B4" s="798" t="s">
        <v>1</v>
      </c>
      <c r="C4" s="798" t="s">
        <v>2</v>
      </c>
      <c r="D4" s="798" t="s">
        <v>3</v>
      </c>
      <c r="E4" s="798"/>
      <c r="F4" s="798" t="s">
        <v>4</v>
      </c>
      <c r="G4" s="798"/>
      <c r="H4" s="799" t="s">
        <v>385</v>
      </c>
      <c r="I4" s="799" t="s">
        <v>31</v>
      </c>
      <c r="J4" s="833" t="s">
        <v>614</v>
      </c>
      <c r="K4" s="842" t="s">
        <v>19</v>
      </c>
      <c r="L4" s="821" t="s">
        <v>10</v>
      </c>
      <c r="M4" s="845"/>
      <c r="N4" s="846"/>
      <c r="O4" s="816" t="s">
        <v>11</v>
      </c>
      <c r="P4" s="816"/>
      <c r="Q4" s="816"/>
      <c r="R4" s="817" t="s">
        <v>18</v>
      </c>
    </row>
    <row r="5" spans="1:18">
      <c r="A5" s="798"/>
      <c r="B5" s="798"/>
      <c r="C5" s="798"/>
      <c r="D5" s="799" t="s">
        <v>5</v>
      </c>
      <c r="E5" s="799" t="s">
        <v>6</v>
      </c>
      <c r="F5" s="799" t="s">
        <v>7</v>
      </c>
      <c r="G5" s="799" t="s">
        <v>8</v>
      </c>
      <c r="H5" s="836"/>
      <c r="I5" s="836"/>
      <c r="J5" s="834"/>
      <c r="K5" s="843"/>
      <c r="L5" s="821" t="s">
        <v>20</v>
      </c>
      <c r="M5" s="823" t="s">
        <v>21</v>
      </c>
      <c r="N5" s="824"/>
      <c r="O5" s="825" t="s">
        <v>14</v>
      </c>
      <c r="P5" s="825" t="s">
        <v>15</v>
      </c>
      <c r="Q5" s="825" t="s">
        <v>16</v>
      </c>
      <c r="R5" s="818"/>
    </row>
    <row r="6" spans="1:18" ht="28.5">
      <c r="A6" s="798"/>
      <c r="B6" s="798"/>
      <c r="C6" s="798"/>
      <c r="D6" s="820"/>
      <c r="E6" s="820"/>
      <c r="F6" s="820"/>
      <c r="G6" s="820"/>
      <c r="H6" s="820"/>
      <c r="I6" s="820"/>
      <c r="J6" s="835"/>
      <c r="K6" s="844"/>
      <c r="L6" s="822"/>
      <c r="M6" s="33" t="s">
        <v>12</v>
      </c>
      <c r="N6" s="33" t="s">
        <v>13</v>
      </c>
      <c r="O6" s="826"/>
      <c r="P6" s="826"/>
      <c r="Q6" s="826"/>
      <c r="R6" s="819"/>
    </row>
    <row r="7" spans="1:18" ht="15.75">
      <c r="A7" s="854" t="s">
        <v>386</v>
      </c>
      <c r="B7" s="854"/>
      <c r="C7" s="854"/>
      <c r="D7" s="854"/>
      <c r="E7" s="854"/>
      <c r="F7" s="854"/>
      <c r="G7" s="854"/>
      <c r="H7" s="854"/>
      <c r="I7" s="854"/>
      <c r="J7" s="854"/>
      <c r="K7" s="854"/>
      <c r="L7" s="854"/>
      <c r="M7" s="854"/>
      <c r="N7" s="854"/>
      <c r="O7" s="32"/>
      <c r="P7" s="32"/>
      <c r="Q7" s="32"/>
      <c r="R7" s="31"/>
    </row>
    <row r="8" spans="1:18" s="43" customFormat="1" ht="18.75" customHeight="1">
      <c r="A8" s="830" t="s">
        <v>1044</v>
      </c>
      <c r="B8" s="831"/>
      <c r="C8" s="831"/>
      <c r="D8" s="831"/>
      <c r="E8" s="831"/>
      <c r="F8" s="831"/>
      <c r="G8" s="831"/>
      <c r="H8" s="831"/>
      <c r="I8" s="831"/>
      <c r="J8" s="831"/>
      <c r="K8" s="832"/>
      <c r="L8" s="48"/>
      <c r="M8" s="48">
        <f>5000000+15000000</f>
        <v>20000000</v>
      </c>
      <c r="N8" s="48"/>
      <c r="O8" s="49"/>
      <c r="P8" s="46"/>
      <c r="Q8" s="46"/>
      <c r="R8" s="47"/>
    </row>
    <row r="9" spans="1:18" ht="47.25">
      <c r="A9" s="777">
        <v>1</v>
      </c>
      <c r="B9" s="777" t="s">
        <v>513</v>
      </c>
      <c r="C9" s="777" t="s">
        <v>393</v>
      </c>
      <c r="D9" s="777" t="s">
        <v>69</v>
      </c>
      <c r="E9" s="777">
        <v>2225</v>
      </c>
      <c r="F9" s="777" t="s">
        <v>387</v>
      </c>
      <c r="G9" s="777" t="s">
        <v>388</v>
      </c>
      <c r="H9" s="777">
        <v>497487.6</v>
      </c>
      <c r="I9" s="777" t="s">
        <v>394</v>
      </c>
      <c r="J9" s="777"/>
      <c r="K9" s="777" t="s">
        <v>390</v>
      </c>
      <c r="L9" s="782">
        <v>497487.6</v>
      </c>
      <c r="M9" s="782">
        <v>472613.2</v>
      </c>
      <c r="N9" s="782">
        <v>24874.400000000001</v>
      </c>
      <c r="O9" s="776">
        <v>0</v>
      </c>
      <c r="P9" s="776">
        <v>0</v>
      </c>
      <c r="Q9" s="776">
        <v>0</v>
      </c>
      <c r="R9" s="775"/>
    </row>
    <row r="10" spans="1:18" ht="47.25">
      <c r="A10" s="777">
        <v>2</v>
      </c>
      <c r="B10" s="777" t="s">
        <v>395</v>
      </c>
      <c r="C10" s="777" t="s">
        <v>393</v>
      </c>
      <c r="D10" s="777" t="s">
        <v>69</v>
      </c>
      <c r="E10" s="777">
        <v>2050</v>
      </c>
      <c r="F10" s="777" t="s">
        <v>387</v>
      </c>
      <c r="G10" s="777" t="s">
        <v>391</v>
      </c>
      <c r="H10" s="777">
        <v>2028100.8</v>
      </c>
      <c r="I10" s="777" t="s">
        <v>396</v>
      </c>
      <c r="J10" s="777"/>
      <c r="K10" s="777" t="s">
        <v>390</v>
      </c>
      <c r="L10" s="782">
        <v>2028100.8</v>
      </c>
      <c r="M10" s="782">
        <v>1926695.76</v>
      </c>
      <c r="N10" s="782">
        <v>101405.04</v>
      </c>
      <c r="O10" s="776">
        <v>0</v>
      </c>
      <c r="P10" s="776">
        <v>0</v>
      </c>
      <c r="Q10" s="776">
        <v>0</v>
      </c>
      <c r="R10" s="775"/>
    </row>
    <row r="11" spans="1:18" ht="47.25">
      <c r="A11" s="777">
        <v>3</v>
      </c>
      <c r="B11" s="777" t="s">
        <v>398</v>
      </c>
      <c r="C11" s="777" t="s">
        <v>393</v>
      </c>
      <c r="D11" s="777" t="s">
        <v>69</v>
      </c>
      <c r="E11" s="777">
        <v>2780</v>
      </c>
      <c r="F11" s="777" t="s">
        <v>387</v>
      </c>
      <c r="G11" s="777" t="s">
        <v>388</v>
      </c>
      <c r="H11" s="777">
        <v>497043.6</v>
      </c>
      <c r="I11" s="778" t="s">
        <v>397</v>
      </c>
      <c r="J11" s="778"/>
      <c r="K11" s="777" t="s">
        <v>390</v>
      </c>
      <c r="L11" s="782">
        <v>497043.6</v>
      </c>
      <c r="M11" s="782">
        <v>472190.85</v>
      </c>
      <c r="N11" s="782">
        <v>24852.75</v>
      </c>
      <c r="O11" s="776">
        <v>0</v>
      </c>
      <c r="P11" s="776">
        <v>0</v>
      </c>
      <c r="Q11" s="776">
        <v>0</v>
      </c>
      <c r="R11" s="775"/>
    </row>
    <row r="12" spans="1:18" ht="47.25">
      <c r="A12" s="777">
        <v>4</v>
      </c>
      <c r="B12" s="777" t="s">
        <v>399</v>
      </c>
      <c r="C12" s="777" t="s">
        <v>393</v>
      </c>
      <c r="D12" s="777" t="s">
        <v>69</v>
      </c>
      <c r="E12" s="777">
        <v>2160</v>
      </c>
      <c r="F12" s="777" t="s">
        <v>387</v>
      </c>
      <c r="G12" s="777" t="s">
        <v>391</v>
      </c>
      <c r="H12" s="777">
        <v>526440</v>
      </c>
      <c r="I12" s="777" t="s">
        <v>389</v>
      </c>
      <c r="J12" s="777"/>
      <c r="K12" s="777" t="s">
        <v>392</v>
      </c>
      <c r="L12" s="782">
        <v>526440</v>
      </c>
      <c r="M12" s="782">
        <v>500118</v>
      </c>
      <c r="N12" s="782">
        <v>26322</v>
      </c>
      <c r="O12" s="776">
        <v>0</v>
      </c>
      <c r="P12" s="776">
        <v>0</v>
      </c>
      <c r="Q12" s="776">
        <v>0</v>
      </c>
      <c r="R12" s="775"/>
    </row>
    <row r="13" spans="1:18" s="189" customFormat="1" ht="47.25">
      <c r="A13" s="777">
        <v>5</v>
      </c>
      <c r="B13" s="777" t="s">
        <v>400</v>
      </c>
      <c r="C13" s="783" t="s">
        <v>401</v>
      </c>
      <c r="D13" s="777" t="s">
        <v>776</v>
      </c>
      <c r="E13" s="777">
        <v>759</v>
      </c>
      <c r="F13" s="777" t="s">
        <v>387</v>
      </c>
      <c r="G13" s="777" t="s">
        <v>388</v>
      </c>
      <c r="H13" s="777">
        <v>997518.2</v>
      </c>
      <c r="I13" s="778" t="s">
        <v>679</v>
      </c>
      <c r="J13" s="777"/>
      <c r="K13" s="777" t="s">
        <v>390</v>
      </c>
      <c r="L13" s="782">
        <v>901210.8</v>
      </c>
      <c r="M13" s="782">
        <v>853778.65300000005</v>
      </c>
      <c r="N13" s="782">
        <v>47432.146999999997</v>
      </c>
      <c r="O13" s="776">
        <v>0</v>
      </c>
      <c r="P13" s="776">
        <v>0</v>
      </c>
      <c r="Q13" s="776">
        <v>0</v>
      </c>
      <c r="R13" s="775"/>
    </row>
    <row r="14" spans="1:18" s="189" customFormat="1" ht="76.5">
      <c r="A14" s="777">
        <v>6</v>
      </c>
      <c r="B14" s="777" t="s">
        <v>777</v>
      </c>
      <c r="C14" s="779" t="s">
        <v>393</v>
      </c>
      <c r="D14" s="777" t="s">
        <v>69</v>
      </c>
      <c r="E14" s="786">
        <v>4900</v>
      </c>
      <c r="F14" s="787">
        <v>44666</v>
      </c>
      <c r="G14" s="787">
        <v>44713</v>
      </c>
      <c r="H14" s="782">
        <v>5245975.2</v>
      </c>
      <c r="I14" s="777" t="s">
        <v>1042</v>
      </c>
      <c r="J14" s="715" t="s">
        <v>1029</v>
      </c>
      <c r="K14" s="777" t="s">
        <v>390</v>
      </c>
      <c r="L14" s="782">
        <v>5245975.2</v>
      </c>
      <c r="M14" s="782">
        <v>4969871.24</v>
      </c>
      <c r="N14" s="782">
        <v>276103.96000000002</v>
      </c>
      <c r="O14" s="781"/>
      <c r="P14" s="781"/>
      <c r="Q14" s="781"/>
      <c r="R14" s="780" t="s">
        <v>1020</v>
      </c>
    </row>
    <row r="15" spans="1:18" s="189" customFormat="1" ht="76.5">
      <c r="A15" s="777">
        <v>7</v>
      </c>
      <c r="B15" s="777" t="s">
        <v>778</v>
      </c>
      <c r="C15" s="779" t="s">
        <v>393</v>
      </c>
      <c r="D15" s="777" t="s">
        <v>69</v>
      </c>
      <c r="E15" s="786">
        <v>582</v>
      </c>
      <c r="F15" s="787">
        <v>44704</v>
      </c>
      <c r="G15" s="787">
        <v>44774</v>
      </c>
      <c r="H15" s="782">
        <v>1034158.8</v>
      </c>
      <c r="I15" s="789" t="s">
        <v>1034</v>
      </c>
      <c r="J15" s="715" t="s">
        <v>1030</v>
      </c>
      <c r="K15" s="784" t="s">
        <v>1038</v>
      </c>
      <c r="L15" s="782">
        <v>925572</v>
      </c>
      <c r="M15" s="782">
        <v>876857.7</v>
      </c>
      <c r="N15" s="782">
        <v>48714.3</v>
      </c>
      <c r="O15" s="781"/>
      <c r="P15" s="781"/>
      <c r="Q15" s="781"/>
      <c r="R15" s="780" t="s">
        <v>1020</v>
      </c>
    </row>
    <row r="16" spans="1:18" s="189" customFormat="1" ht="76.5">
      <c r="A16" s="777">
        <v>8</v>
      </c>
      <c r="B16" s="777" t="s">
        <v>779</v>
      </c>
      <c r="C16" s="779" t="s">
        <v>393</v>
      </c>
      <c r="D16" s="777" t="s">
        <v>69</v>
      </c>
      <c r="E16" s="786">
        <v>4860</v>
      </c>
      <c r="F16" s="787">
        <v>44704</v>
      </c>
      <c r="G16" s="787">
        <v>44774</v>
      </c>
      <c r="H16" s="782">
        <v>5222728.8</v>
      </c>
      <c r="I16" s="777" t="s">
        <v>1043</v>
      </c>
      <c r="J16" s="715" t="s">
        <v>1026</v>
      </c>
      <c r="K16" s="777" t="s">
        <v>390</v>
      </c>
      <c r="L16" s="782">
        <v>5222728.8</v>
      </c>
      <c r="M16" s="782">
        <v>4947848.34</v>
      </c>
      <c r="N16" s="782">
        <v>274880.46000000002</v>
      </c>
      <c r="O16" s="781"/>
      <c r="P16" s="781"/>
      <c r="Q16" s="781"/>
      <c r="R16" s="780" t="s">
        <v>1020</v>
      </c>
    </row>
    <row r="17" spans="1:18" s="189" customFormat="1" ht="76.5">
      <c r="A17" s="777">
        <v>9</v>
      </c>
      <c r="B17" s="777" t="s">
        <v>780</v>
      </c>
      <c r="C17" s="779" t="s">
        <v>393</v>
      </c>
      <c r="D17" s="777" t="s">
        <v>69</v>
      </c>
      <c r="E17" s="786">
        <v>708</v>
      </c>
      <c r="F17" s="787">
        <v>44704</v>
      </c>
      <c r="G17" s="787">
        <v>44774</v>
      </c>
      <c r="H17" s="782">
        <v>1013846.4</v>
      </c>
      <c r="I17" s="789" t="s">
        <v>1035</v>
      </c>
      <c r="J17" s="715" t="s">
        <v>1028</v>
      </c>
      <c r="K17" s="777" t="s">
        <v>390</v>
      </c>
      <c r="L17" s="782">
        <v>1013846.4</v>
      </c>
      <c r="M17" s="782">
        <v>960486.06</v>
      </c>
      <c r="N17" s="782">
        <v>53360.34</v>
      </c>
      <c r="O17" s="781"/>
      <c r="P17" s="781"/>
      <c r="Q17" s="781"/>
      <c r="R17" s="780" t="s">
        <v>1020</v>
      </c>
    </row>
    <row r="18" spans="1:18" s="189" customFormat="1" ht="76.5">
      <c r="A18" s="777">
        <v>10</v>
      </c>
      <c r="B18" s="777" t="s">
        <v>781</v>
      </c>
      <c r="C18" s="779" t="s">
        <v>393</v>
      </c>
      <c r="D18" s="777" t="s">
        <v>69</v>
      </c>
      <c r="E18" s="786">
        <v>2500</v>
      </c>
      <c r="F18" s="787">
        <v>44704</v>
      </c>
      <c r="G18" s="787">
        <v>44805</v>
      </c>
      <c r="H18" s="782">
        <v>312549.59999999998</v>
      </c>
      <c r="I18" s="784" t="s">
        <v>1039</v>
      </c>
      <c r="J18" s="774" t="s">
        <v>1021</v>
      </c>
      <c r="K18" s="784"/>
      <c r="L18" s="782">
        <v>312549.59999999998</v>
      </c>
      <c r="M18" s="782">
        <v>296099.62</v>
      </c>
      <c r="N18" s="782">
        <v>16449.98</v>
      </c>
      <c r="O18" s="781"/>
      <c r="P18" s="781"/>
      <c r="Q18" s="781"/>
      <c r="R18" s="780" t="s">
        <v>1020</v>
      </c>
    </row>
    <row r="19" spans="1:18" s="189" customFormat="1" ht="76.5">
      <c r="A19" s="777">
        <v>11</v>
      </c>
      <c r="B19" s="777" t="s">
        <v>782</v>
      </c>
      <c r="C19" s="779" t="s">
        <v>393</v>
      </c>
      <c r="D19" s="777" t="s">
        <v>69</v>
      </c>
      <c r="E19" s="786">
        <v>5000</v>
      </c>
      <c r="F19" s="787">
        <v>44704</v>
      </c>
      <c r="G19" s="787">
        <v>44805</v>
      </c>
      <c r="H19" s="782">
        <v>521700</v>
      </c>
      <c r="I19" s="789" t="s">
        <v>1033</v>
      </c>
      <c r="J19" s="715" t="s">
        <v>1024</v>
      </c>
      <c r="K19" s="777" t="s">
        <v>390</v>
      </c>
      <c r="L19" s="782">
        <v>521700</v>
      </c>
      <c r="M19" s="782">
        <v>494242.11</v>
      </c>
      <c r="N19" s="782">
        <v>27457.89</v>
      </c>
      <c r="O19" s="781"/>
      <c r="P19" s="781"/>
      <c r="Q19" s="781"/>
      <c r="R19" s="780" t="s">
        <v>1020</v>
      </c>
    </row>
    <row r="20" spans="1:18" s="189" customFormat="1" ht="76.5">
      <c r="A20" s="777">
        <v>12</v>
      </c>
      <c r="B20" s="777" t="s">
        <v>783</v>
      </c>
      <c r="C20" s="779" t="s">
        <v>393</v>
      </c>
      <c r="D20" s="777" t="s">
        <v>69</v>
      </c>
      <c r="E20" s="786">
        <v>4550</v>
      </c>
      <c r="F20" s="787">
        <v>44704</v>
      </c>
      <c r="G20" s="787">
        <v>44805</v>
      </c>
      <c r="H20" s="782">
        <v>1050320.3999999999</v>
      </c>
      <c r="I20" s="789" t="s">
        <v>1032</v>
      </c>
      <c r="J20" s="715" t="s">
        <v>1022</v>
      </c>
      <c r="K20" s="777" t="s">
        <v>390</v>
      </c>
      <c r="L20" s="782">
        <v>1050320.3999999999</v>
      </c>
      <c r="M20" s="782">
        <v>995040.38</v>
      </c>
      <c r="N20" s="782">
        <v>55280.02</v>
      </c>
      <c r="O20" s="781"/>
      <c r="P20" s="781"/>
      <c r="Q20" s="781"/>
      <c r="R20" s="780" t="s">
        <v>1020</v>
      </c>
    </row>
    <row r="21" spans="1:18" s="189" customFormat="1" ht="76.5">
      <c r="A21" s="777">
        <v>13</v>
      </c>
      <c r="B21" s="777" t="s">
        <v>784</v>
      </c>
      <c r="C21" s="779" t="s">
        <v>393</v>
      </c>
      <c r="D21" s="777" t="s">
        <v>69</v>
      </c>
      <c r="E21" s="786">
        <v>1220</v>
      </c>
      <c r="F21" s="787">
        <v>44704</v>
      </c>
      <c r="G21" s="787">
        <v>44835</v>
      </c>
      <c r="H21" s="782">
        <v>737630.4</v>
      </c>
      <c r="I21" s="789" t="s">
        <v>1036</v>
      </c>
      <c r="J21" s="715" t="s">
        <v>1027</v>
      </c>
      <c r="K21" s="777" t="s">
        <v>390</v>
      </c>
      <c r="L21" s="782">
        <v>737630.4</v>
      </c>
      <c r="M21" s="782">
        <v>698807.75</v>
      </c>
      <c r="N21" s="782">
        <v>38822.65</v>
      </c>
      <c r="O21" s="781"/>
      <c r="P21" s="781"/>
      <c r="Q21" s="781"/>
      <c r="R21" s="780" t="s">
        <v>1020</v>
      </c>
    </row>
    <row r="22" spans="1:18" s="189" customFormat="1" ht="76.5">
      <c r="A22" s="777">
        <v>14</v>
      </c>
      <c r="B22" s="777" t="s">
        <v>785</v>
      </c>
      <c r="C22" s="779" t="s">
        <v>393</v>
      </c>
      <c r="D22" s="777" t="s">
        <v>69</v>
      </c>
      <c r="E22" s="786">
        <v>3195</v>
      </c>
      <c r="F22" s="787">
        <v>44704</v>
      </c>
      <c r="G22" s="787">
        <v>44835</v>
      </c>
      <c r="H22" s="782">
        <v>732991.2</v>
      </c>
      <c r="I22" s="789" t="s">
        <v>1037</v>
      </c>
      <c r="J22" s="715" t="s">
        <v>1025</v>
      </c>
      <c r="K22" s="777" t="s">
        <v>390</v>
      </c>
      <c r="L22" s="782">
        <v>732991.2</v>
      </c>
      <c r="M22" s="782">
        <v>694412.72</v>
      </c>
      <c r="N22" s="782">
        <v>38578.480000000003</v>
      </c>
      <c r="O22" s="781"/>
      <c r="P22" s="781"/>
      <c r="Q22" s="781"/>
      <c r="R22" s="780" t="s">
        <v>1020</v>
      </c>
    </row>
    <row r="23" spans="1:18" s="189" customFormat="1" ht="76.5">
      <c r="A23" s="777">
        <v>15</v>
      </c>
      <c r="B23" s="777" t="s">
        <v>786</v>
      </c>
      <c r="C23" s="777" t="s">
        <v>393</v>
      </c>
      <c r="D23" s="777" t="s">
        <v>69</v>
      </c>
      <c r="E23" s="785">
        <v>1150</v>
      </c>
      <c r="F23" s="788">
        <v>44704</v>
      </c>
      <c r="G23" s="788">
        <v>44835</v>
      </c>
      <c r="H23" s="782">
        <v>518186.4</v>
      </c>
      <c r="I23" s="790" t="s">
        <v>1031</v>
      </c>
      <c r="J23" s="716" t="s">
        <v>1023</v>
      </c>
      <c r="K23" s="777" t="s">
        <v>390</v>
      </c>
      <c r="L23" s="782">
        <v>518186.4</v>
      </c>
      <c r="M23" s="782">
        <v>490913.43</v>
      </c>
      <c r="N23" s="782">
        <v>27272.97</v>
      </c>
      <c r="O23" s="775"/>
      <c r="P23" s="775"/>
      <c r="Q23" s="775"/>
      <c r="R23" s="780" t="s">
        <v>1020</v>
      </c>
    </row>
    <row r="24" spans="1:18" ht="15.75" customHeight="1">
      <c r="A24" s="890" t="s">
        <v>430</v>
      </c>
      <c r="B24" s="891"/>
      <c r="C24" s="891"/>
      <c r="D24" s="891"/>
      <c r="E24" s="891"/>
      <c r="F24" s="891"/>
      <c r="G24" s="891"/>
      <c r="H24" s="891"/>
      <c r="I24" s="891"/>
      <c r="J24" s="891"/>
      <c r="K24" s="891"/>
      <c r="L24" s="891"/>
      <c r="M24" s="891"/>
      <c r="N24" s="891"/>
      <c r="O24" s="891"/>
      <c r="P24" s="891"/>
      <c r="Q24" s="891"/>
      <c r="R24" s="891"/>
    </row>
    <row r="25" spans="1:18" ht="73.5" customHeight="1">
      <c r="A25" s="781">
        <v>1</v>
      </c>
      <c r="B25" s="777" t="s">
        <v>506</v>
      </c>
      <c r="C25" s="783" t="s">
        <v>507</v>
      </c>
      <c r="D25" s="777" t="s">
        <v>69</v>
      </c>
      <c r="E25" s="781"/>
      <c r="F25" s="781"/>
      <c r="G25" s="781"/>
      <c r="H25" s="777">
        <v>1546480</v>
      </c>
      <c r="I25" s="781"/>
      <c r="J25" s="781"/>
      <c r="K25" s="781"/>
      <c r="L25" s="777">
        <v>1546480</v>
      </c>
      <c r="M25" s="777">
        <v>773240</v>
      </c>
      <c r="N25" s="777">
        <v>773240</v>
      </c>
      <c r="O25" s="781"/>
      <c r="P25" s="781"/>
      <c r="Q25" s="781"/>
      <c r="R25" s="780" t="s">
        <v>512</v>
      </c>
    </row>
    <row r="26" spans="1:18" ht="83.25" customHeight="1">
      <c r="A26" s="781">
        <v>2</v>
      </c>
      <c r="B26" s="777" t="s">
        <v>508</v>
      </c>
      <c r="C26" s="783" t="s">
        <v>393</v>
      </c>
      <c r="D26" s="777" t="s">
        <v>69</v>
      </c>
      <c r="E26" s="781"/>
      <c r="F26" s="781"/>
      <c r="G26" s="781"/>
      <c r="H26" s="777">
        <v>2997520.8</v>
      </c>
      <c r="I26" s="781"/>
      <c r="J26" s="781"/>
      <c r="K26" s="781"/>
      <c r="L26" s="777">
        <v>2997520.8</v>
      </c>
      <c r="M26" s="777">
        <v>1468785.19</v>
      </c>
      <c r="N26" s="777">
        <v>1528735.61</v>
      </c>
      <c r="O26" s="781"/>
      <c r="P26" s="781"/>
      <c r="Q26" s="781"/>
      <c r="R26" s="780" t="s">
        <v>512</v>
      </c>
    </row>
    <row r="27" spans="1:18" ht="77.25" customHeight="1">
      <c r="A27" s="781">
        <v>3</v>
      </c>
      <c r="B27" s="777" t="s">
        <v>509</v>
      </c>
      <c r="C27" s="783" t="s">
        <v>393</v>
      </c>
      <c r="D27" s="777" t="s">
        <v>69</v>
      </c>
      <c r="E27" s="781"/>
      <c r="F27" s="781"/>
      <c r="G27" s="781"/>
      <c r="H27" s="777">
        <v>1315480</v>
      </c>
      <c r="I27" s="781"/>
      <c r="J27" s="781"/>
      <c r="K27" s="781"/>
      <c r="L27" s="777">
        <v>1315480</v>
      </c>
      <c r="M27" s="777">
        <v>657740</v>
      </c>
      <c r="N27" s="777">
        <v>657740</v>
      </c>
      <c r="O27" s="781"/>
      <c r="P27" s="781"/>
      <c r="Q27" s="781"/>
      <c r="R27" s="780" t="s">
        <v>512</v>
      </c>
    </row>
    <row r="28" spans="1:18" ht="63">
      <c r="A28" s="781">
        <v>4</v>
      </c>
      <c r="B28" s="777" t="s">
        <v>510</v>
      </c>
      <c r="C28" s="783" t="s">
        <v>393</v>
      </c>
      <c r="D28" s="777" t="s">
        <v>69</v>
      </c>
      <c r="E28" s="786">
        <v>2016</v>
      </c>
      <c r="F28" s="787">
        <v>44704</v>
      </c>
      <c r="G28" s="787">
        <v>44805</v>
      </c>
      <c r="H28" s="777">
        <v>2045005.2</v>
      </c>
      <c r="I28" s="781" t="s">
        <v>1041</v>
      </c>
      <c r="J28" s="781"/>
      <c r="K28" s="777" t="s">
        <v>390</v>
      </c>
      <c r="L28" s="777">
        <v>2045005.2</v>
      </c>
      <c r="M28" s="777">
        <v>1022502.6</v>
      </c>
      <c r="N28" s="777">
        <v>1022502.6</v>
      </c>
      <c r="O28" s="781"/>
      <c r="P28" s="781"/>
      <c r="Q28" s="781"/>
      <c r="R28" s="780" t="s">
        <v>512</v>
      </c>
    </row>
    <row r="29" spans="1:18" ht="47.25">
      <c r="A29" s="781">
        <v>5</v>
      </c>
      <c r="B29" s="777" t="s">
        <v>511</v>
      </c>
      <c r="C29" s="783" t="s">
        <v>393</v>
      </c>
      <c r="D29" s="777" t="s">
        <v>69</v>
      </c>
      <c r="E29" s="786">
        <v>11010</v>
      </c>
      <c r="F29" s="787">
        <v>44704</v>
      </c>
      <c r="G29" s="787">
        <v>44743</v>
      </c>
      <c r="H29" s="777">
        <v>2999538</v>
      </c>
      <c r="I29" s="781" t="s">
        <v>1040</v>
      </c>
      <c r="J29" s="781"/>
      <c r="K29" s="777" t="s">
        <v>390</v>
      </c>
      <c r="L29" s="777">
        <v>2999538</v>
      </c>
      <c r="M29" s="777">
        <v>1499769</v>
      </c>
      <c r="N29" s="777">
        <v>1499769</v>
      </c>
      <c r="O29" s="781"/>
      <c r="P29" s="781"/>
      <c r="Q29" s="781"/>
      <c r="R29" s="780" t="s">
        <v>512</v>
      </c>
    </row>
  </sheetData>
  <mergeCells count="25">
    <mergeCell ref="A24:R24"/>
    <mergeCell ref="I4:I6"/>
    <mergeCell ref="R4:R6"/>
    <mergeCell ref="M5:N5"/>
    <mergeCell ref="O4:Q4"/>
    <mergeCell ref="A4:A6"/>
    <mergeCell ref="B4:B6"/>
    <mergeCell ref="C4:C6"/>
    <mergeCell ref="D4:E4"/>
    <mergeCell ref="F4:G4"/>
    <mergeCell ref="A8:K8"/>
    <mergeCell ref="J4:J6"/>
    <mergeCell ref="A7:N7"/>
    <mergeCell ref="A2:Q3"/>
    <mergeCell ref="K4:K6"/>
    <mergeCell ref="L4:N4"/>
    <mergeCell ref="L5:L6"/>
    <mergeCell ref="D5:D6"/>
    <mergeCell ref="E5:E6"/>
    <mergeCell ref="F5:F6"/>
    <mergeCell ref="G5:G6"/>
    <mergeCell ref="O5:O6"/>
    <mergeCell ref="P5:P6"/>
    <mergeCell ref="Q5:Q6"/>
    <mergeCell ref="H4:H6"/>
  </mergeCells>
  <hyperlinks>
    <hyperlink ref="J18" r:id="rId1"/>
    <hyperlink ref="J20" r:id="rId2"/>
    <hyperlink ref="J23" r:id="rId3"/>
    <hyperlink ref="J19" r:id="rId4"/>
    <hyperlink ref="J22" r:id="rId5"/>
    <hyperlink ref="J16" r:id="rId6"/>
    <hyperlink ref="J21" r:id="rId7"/>
    <hyperlink ref="J17" r:id="rId8"/>
    <hyperlink ref="J14" r:id="rId9"/>
    <hyperlink ref="J15" r:id="rId10"/>
  </hyperlinks>
  <pageMargins left="0.7" right="0.7" top="0.75" bottom="0.75" header="0.3" footer="0.3"/>
  <pageSetup paperSize="9"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31</vt:i4>
      </vt:variant>
    </vt:vector>
  </HeadingPairs>
  <TitlesOfParts>
    <vt:vector size="31" baseType="lpstr">
      <vt:lpstr>Анализ</vt:lpstr>
      <vt:lpstr>Антроп</vt:lpstr>
      <vt:lpstr>Буйск</vt:lpstr>
      <vt:lpstr>Вохм</vt:lpstr>
      <vt:lpstr>Галичс</vt:lpstr>
      <vt:lpstr>Кологр</vt:lpstr>
      <vt:lpstr>Кадый</vt:lpstr>
      <vt:lpstr>Костр</vt:lpstr>
      <vt:lpstr>Красн</vt:lpstr>
      <vt:lpstr>Макар</vt:lpstr>
      <vt:lpstr>Межа</vt:lpstr>
      <vt:lpstr>Нерех</vt:lpstr>
      <vt:lpstr>Нея</vt:lpstr>
      <vt:lpstr>Октябр</vt:lpstr>
      <vt:lpstr>Остров</vt:lpstr>
      <vt:lpstr>Павин</vt:lpstr>
      <vt:lpstr>Парфен</vt:lpstr>
      <vt:lpstr>Поназ</vt:lpstr>
      <vt:lpstr>Пыщуг</vt:lpstr>
      <vt:lpstr>Солиг</vt:lpstr>
      <vt:lpstr>Судис</vt:lpstr>
      <vt:lpstr>Сусан</vt:lpstr>
      <vt:lpstr>Чухлом</vt:lpstr>
      <vt:lpstr>Шарьин</vt:lpstr>
      <vt:lpstr>БУЙ</vt:lpstr>
      <vt:lpstr>Волгор</vt:lpstr>
      <vt:lpstr>ГАЛИЧ</vt:lpstr>
      <vt:lpstr>МАНТ</vt:lpstr>
      <vt:lpstr>ШАРЬЯ</vt:lpstr>
      <vt:lpstr>Кострома</vt:lpstr>
      <vt:lpstr>Лист1</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dc:creator>
  <cp:lastModifiedBy>Пользователь</cp:lastModifiedBy>
  <cp:lastPrinted>2022-03-16T17:46:17Z</cp:lastPrinted>
  <dcterms:created xsi:type="dcterms:W3CDTF">2020-04-13T09:06:44Z</dcterms:created>
  <dcterms:modified xsi:type="dcterms:W3CDTF">2022-04-25T12:23:04Z</dcterms:modified>
</cp:coreProperties>
</file>